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firstSheet="1" activeTab="1"/>
  </bookViews>
  <sheets>
    <sheet name="techniczny" sheetId="1" state="hidden" r:id="rId1"/>
    <sheet name="Metodologia" sheetId="2" r:id="rId2"/>
    <sheet name="Tab_wskaznik" sheetId="3" r:id="rId3"/>
    <sheet name="TabDochWyd" sheetId="4" r:id="rId4"/>
  </sheets>
  <definedNames>
    <definedName name="kwartal">#REF!</definedName>
    <definedName name="rok">#REF!</definedName>
    <definedName name="_xlnm.Print_Titles" localSheetId="1">'Metodologia'!$2:$2</definedName>
  </definedNames>
  <calcPr fullCalcOnLoad="1"/>
</workbook>
</file>

<file path=xl/sharedStrings.xml><?xml version="1.0" encoding="utf-8"?>
<sst xmlns="http://schemas.openxmlformats.org/spreadsheetml/2006/main" count="545" uniqueCount="172">
  <si>
    <t>WK</t>
  </si>
  <si>
    <t>PK</t>
  </si>
  <si>
    <t>GK</t>
  </si>
  <si>
    <t>GT</t>
  </si>
  <si>
    <t>PT</t>
  </si>
  <si>
    <t>NAZWA</t>
  </si>
  <si>
    <t>Dochody ogółem</t>
  </si>
  <si>
    <t>zł</t>
  </si>
  <si>
    <t>Wynik operacyjny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</si>
  <si>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</si>
  <si>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</si>
  <si>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</si>
  <si>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</si>
  <si>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</si>
  <si>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</si>
  <si>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Tabela</t>
  </si>
  <si>
    <t>Kolumna</t>
  </si>
  <si>
    <t>Ze sprawozdania</t>
  </si>
  <si>
    <t>Pozycja sprawozdania/Paragrafy/Formuła licząca</t>
  </si>
  <si>
    <t>Rb-27s</t>
  </si>
  <si>
    <t>suma Rb-27s</t>
  </si>
  <si>
    <t>Rb-28s</t>
  </si>
  <si>
    <t>suma Rb-28s</t>
  </si>
  <si>
    <t>wynik operacyjny</t>
  </si>
  <si>
    <t>Dochody ze sprzedaży majątku</t>
  </si>
  <si>
    <t>średnia</t>
  </si>
  <si>
    <t>Rok</t>
  </si>
  <si>
    <t>Kwartał</t>
  </si>
  <si>
    <t>Wyliczenie limitu wg nowych zasad</t>
  </si>
  <si>
    <t>N</t>
  </si>
  <si>
    <t>N-1</t>
  </si>
  <si>
    <t>N-2</t>
  </si>
  <si>
    <t>(plan)</t>
  </si>
  <si>
    <t>(wykonanie)</t>
  </si>
  <si>
    <t>4 kw.</t>
  </si>
  <si>
    <t>(wyk.)</t>
  </si>
  <si>
    <t>%</t>
  </si>
  <si>
    <t>dochody ze sprzedaży majątku</t>
  </si>
  <si>
    <t>"076", "077", "078", "087", "618", "620", "626", "628", "629", "630", "631", "632", "633", "641", "642", "643", "651", "652", "653", "656", "661", "662", "663", "664", "665","666","668"</t>
  </si>
  <si>
    <t>"077", "078", "087"</t>
  </si>
  <si>
    <t>"601", "605", "606", "613", "614", "617", "620", "621", "622", "623", "630", "656", "657", "658", "661", "662", "663","664","665", "666", "680"</t>
  </si>
  <si>
    <t>Dochody majątkowe</t>
  </si>
  <si>
    <t>Wydatki ogółem</t>
  </si>
  <si>
    <t xml:space="preserve">Wydatki majątkowe </t>
  </si>
  <si>
    <t>w złotych</t>
  </si>
  <si>
    <t>7-9</t>
  </si>
  <si>
    <t>10-12</t>
  </si>
  <si>
    <t>13-15</t>
  </si>
  <si>
    <t>nadwyżka + wolne środki</t>
  </si>
  <si>
    <t>Rb-NDS</t>
  </si>
  <si>
    <t>D13w + D17w</t>
  </si>
  <si>
    <t>16-18</t>
  </si>
  <si>
    <t>obliczany</t>
  </si>
  <si>
    <t xml:space="preserve">dochody bieżące 
- wydatki bieżące </t>
  </si>
  <si>
    <t>dochody ogółem - dochody majątkowe</t>
  </si>
  <si>
    <t>wydatki ogółem - wydatki majątkowe</t>
  </si>
  <si>
    <t>zobowiązania</t>
  </si>
  <si>
    <t>23-25</t>
  </si>
  <si>
    <t>Rb-Z</t>
  </si>
  <si>
    <t>E</t>
  </si>
  <si>
    <t>Dane źródłowe z Rb-27s i Rb-28s</t>
  </si>
  <si>
    <t xml:space="preserve">Dane źródłowe z Rb-NDS </t>
  </si>
  <si>
    <t xml:space="preserve">poszczególne pozycje wyliczane jak w tab. 1 </t>
  </si>
  <si>
    <t>M</t>
  </si>
  <si>
    <t>Gorzów Wielkopolski</t>
  </si>
  <si>
    <t>Zielona Góra</t>
  </si>
  <si>
    <t>P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</si>
  <si>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</si>
  <si>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</si>
  <si>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</si>
  <si>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</si>
  <si>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</si>
  <si>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</si>
  <si>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</si>
  <si>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</si>
  <si>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</si>
  <si>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</si>
  <si>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</si>
  <si>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</si>
  <si>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W</t>
  </si>
  <si>
    <t>lubuskie</t>
  </si>
  <si>
    <t>G</t>
  </si>
  <si>
    <t>KOSTRZYN nad Odrą</t>
  </si>
  <si>
    <t>GUBIN</t>
  </si>
  <si>
    <t>NOWA SÓL</t>
  </si>
  <si>
    <t>GOZDNICA</t>
  </si>
  <si>
    <t>ŻAGAŃ</t>
  </si>
  <si>
    <t>ŁĘKNICA</t>
  </si>
  <si>
    <t>ŻARY</t>
  </si>
  <si>
    <t>BOGDANIEC</t>
  </si>
  <si>
    <t>DESZCZNO</t>
  </si>
  <si>
    <t>KŁODAWA</t>
  </si>
  <si>
    <t>LUBISZYN</t>
  </si>
  <si>
    <t>SANTOK</t>
  </si>
  <si>
    <t>BOBROWICE</t>
  </si>
  <si>
    <t>BYTNICA</t>
  </si>
  <si>
    <t>DĄBIE</t>
  </si>
  <si>
    <t>MASZEWO</t>
  </si>
  <si>
    <t>BLEDZEW</t>
  </si>
  <si>
    <t>PRZYTOCZNA</t>
  </si>
  <si>
    <t>PSZCZEW</t>
  </si>
  <si>
    <t>KOLSKO</t>
  </si>
  <si>
    <t>OTYŃ</t>
  </si>
  <si>
    <t>SIEDLISKO</t>
  </si>
  <si>
    <t>GÓRZYCA</t>
  </si>
  <si>
    <t>STARE KUROWO</t>
  </si>
  <si>
    <t>ZWIERZYN</t>
  </si>
  <si>
    <t>KRZESZYCE</t>
  </si>
  <si>
    <t>SŁOŃSK</t>
  </si>
  <si>
    <t>LUBRZA</t>
  </si>
  <si>
    <t>ŁAGÓW</t>
  </si>
  <si>
    <t>SKĄPE</t>
  </si>
  <si>
    <t>SZCZANIEC</t>
  </si>
  <si>
    <t>BOJADŁA</t>
  </si>
  <si>
    <t>ŚWIDNICA</t>
  </si>
  <si>
    <t>TRZEBIECHÓW</t>
  </si>
  <si>
    <t>ZABÓR</t>
  </si>
  <si>
    <t>ZIELONA GÓRA</t>
  </si>
  <si>
    <t>BRZEŹNICA</t>
  </si>
  <si>
    <t>NIEGOSŁAWICE</t>
  </si>
  <si>
    <t>WYMIARKI</t>
  </si>
  <si>
    <t>BRODY</t>
  </si>
  <si>
    <t>LIPINKI ŁUŻYCKIE</t>
  </si>
  <si>
    <t>PRZEWÓZ</t>
  </si>
  <si>
    <t>TRZEBIEL</t>
  </si>
  <si>
    <t>TUPLICE</t>
  </si>
  <si>
    <t>WITNICA</t>
  </si>
  <si>
    <t>KROSNO ODRZAŃSKIE</t>
  </si>
  <si>
    <t>MIĘDZYRZECZ</t>
  </si>
  <si>
    <t>SKWIERZYNA</t>
  </si>
  <si>
    <t>TRZCIEL</t>
  </si>
  <si>
    <t>BYTOM ODRZAŃSKI</t>
  </si>
  <si>
    <t>KOŻUCHÓW</t>
  </si>
  <si>
    <t>NOWE MIASTECZKO</t>
  </si>
  <si>
    <t>CYBINKA</t>
  </si>
  <si>
    <t>OŚNO LUBUSKIE</t>
  </si>
  <si>
    <t>RZEPIN</t>
  </si>
  <si>
    <t>SŁUBICE</t>
  </si>
  <si>
    <t>DOBIEGNIEW</t>
  </si>
  <si>
    <t>DREZDENKO</t>
  </si>
  <si>
    <t>STRZELCE KRAJEŃSKIE</t>
  </si>
  <si>
    <t>LUBNIEWICE</t>
  </si>
  <si>
    <t>SULĘCIN</t>
  </si>
  <si>
    <t>TORZYM</t>
  </si>
  <si>
    <t>ŚWIEBODZIN</t>
  </si>
  <si>
    <t>ZBĄSZYNEK</t>
  </si>
  <si>
    <t>BABIMOST</t>
  </si>
  <si>
    <t>CZERWIEŃSK</t>
  </si>
  <si>
    <t>KARGOWA</t>
  </si>
  <si>
    <t>NOWOGRÓD BOBRZAŃSKI</t>
  </si>
  <si>
    <t>SULECHÓW</t>
  </si>
  <si>
    <t>IŁOWA</t>
  </si>
  <si>
    <t>MAŁOMICE</t>
  </si>
  <si>
    <t>SZPROTAWA</t>
  </si>
  <si>
    <t>JASIEŃ</t>
  </si>
  <si>
    <t>LUBSKO</t>
  </si>
  <si>
    <t>SŁAWA</t>
  </si>
  <si>
    <t>SZLICHTYNGOWA</t>
  </si>
  <si>
    <t>WSCHOWA</t>
  </si>
  <si>
    <t>Z</t>
  </si>
  <si>
    <t>Związek Gmin Gubin w Gubinie</t>
  </si>
  <si>
    <t>Związek Gmin "Bledzew-Przytoczna-Skwierzyna"</t>
  </si>
  <si>
    <t>Związek Miądzygminny Wodociągów i Kanalizacji Wiejskich</t>
  </si>
  <si>
    <t>Celowy Związek Gmin CZG - 12</t>
  </si>
  <si>
    <t>Związek Międzygminny "Odra-Warta"</t>
  </si>
  <si>
    <t>Turystyczny Związek Gmin w Lubniewicach</t>
  </si>
  <si>
    <t>Łużycki Związek Gmin w Żarach</t>
  </si>
  <si>
    <t>Związek Gmin Gorzowskich</t>
  </si>
  <si>
    <t>Związek Celowy Gmin</t>
  </si>
  <si>
    <t>Metodologia</t>
  </si>
  <si>
    <t>Dane źródłowe z Rb-NDS</t>
  </si>
  <si>
    <t>Tabela 2: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</si>
</sst>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#,##0.00_ ;[Red]\-#,##0.00\ "/>
    <numFmt numFmtId="171" formatCode="00000"/>
    <numFmt numFmtId="172" formatCode="000000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57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1" fontId="6" fillId="24" borderId="10" xfId="52" applyNumberFormat="1" applyFont="1" applyFill="1" applyBorder="1" applyAlignment="1">
      <alignment horizontal="center"/>
      <protection/>
    </xf>
    <xf numFmtId="0" fontId="6" fillId="0" borderId="0" xfId="53">
      <alignment/>
      <protection/>
    </xf>
    <xf numFmtId="0" fontId="6" fillId="0" borderId="0" xfId="53" applyAlignment="1">
      <alignment vertical="center"/>
      <protection/>
    </xf>
    <xf numFmtId="0" fontId="6" fillId="0" borderId="0" xfId="53" applyAlignment="1">
      <alignment vertical="center" wrapText="1"/>
      <protection/>
    </xf>
    <xf numFmtId="166" fontId="6" fillId="0" borderId="0" xfId="53" applyNumberFormat="1" applyAlignment="1">
      <alignment vertical="center" wrapText="1"/>
      <protection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23" fillId="0" borderId="0" xfId="52" applyFont="1" applyAlignment="1">
      <alignment vertical="center"/>
      <protection/>
    </xf>
    <xf numFmtId="0" fontId="26" fillId="0" borderId="0" xfId="52" applyFont="1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165" fontId="6" fillId="0" borderId="10" xfId="53" applyNumberFormat="1" applyFont="1" applyBorder="1" applyAlignment="1">
      <alignment horizontal="center"/>
      <protection/>
    </xf>
    <xf numFmtId="1" fontId="6" fillId="0" borderId="10" xfId="53" applyNumberFormat="1" applyFont="1" applyBorder="1" applyAlignment="1">
      <alignment horizontal="center"/>
      <protection/>
    </xf>
    <xf numFmtId="166" fontId="6" fillId="0" borderId="10" xfId="53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169" fontId="0" fillId="0" borderId="10" xfId="56" applyNumberFormat="1" applyFont="1" applyBorder="1" applyAlignment="1">
      <alignment/>
    </xf>
    <xf numFmtId="0" fontId="6" fillId="0" borderId="0" xfId="53" applyAlignment="1">
      <alignment horizontal="right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23" fillId="0" borderId="0" xfId="52" applyFont="1">
      <alignment/>
      <protection/>
    </xf>
    <xf numFmtId="0" fontId="28" fillId="0" borderId="0" xfId="0" applyFont="1" applyAlignment="1">
      <alignment/>
    </xf>
    <xf numFmtId="0" fontId="22" fillId="0" borderId="10" xfId="52" applyFont="1" applyBorder="1" applyAlignment="1">
      <alignment horizontal="center" vertical="center" wrapText="1"/>
      <protection/>
    </xf>
    <xf numFmtId="1" fontId="22" fillId="24" borderId="10" xfId="52" applyNumberFormat="1" applyFont="1" applyFill="1" applyBorder="1" applyAlignment="1">
      <alignment horizontal="center"/>
      <protection/>
    </xf>
    <xf numFmtId="165" fontId="22" fillId="0" borderId="10" xfId="53" applyNumberFormat="1" applyFont="1" applyBorder="1" applyAlignment="1">
      <alignment horizontal="center"/>
      <protection/>
    </xf>
    <xf numFmtId="1" fontId="22" fillId="0" borderId="10" xfId="53" applyNumberFormat="1" applyFont="1" applyBorder="1" applyAlignment="1">
      <alignment horizontal="center"/>
      <protection/>
    </xf>
    <xf numFmtId="166" fontId="22" fillId="0" borderId="10" xfId="53" applyNumberFormat="1" applyFont="1" applyBorder="1" applyAlignment="1">
      <alignment horizontal="center"/>
      <protection/>
    </xf>
    <xf numFmtId="0" fontId="28" fillId="0" borderId="10" xfId="0" applyFont="1" applyBorder="1" applyAlignment="1">
      <alignment/>
    </xf>
    <xf numFmtId="4" fontId="28" fillId="0" borderId="11" xfId="0" applyNumberFormat="1" applyFont="1" applyBorder="1" applyAlignment="1">
      <alignment/>
    </xf>
    <xf numFmtId="0" fontId="23" fillId="0" borderId="12" xfId="53" applyFont="1" applyBorder="1" applyAlignment="1">
      <alignment horizontal="center" vertical="center"/>
      <protection/>
    </xf>
    <xf numFmtId="0" fontId="24" fillId="0" borderId="13" xfId="53" applyFont="1" applyBorder="1" applyAlignment="1">
      <alignment horizontal="center"/>
      <protection/>
    </xf>
    <xf numFmtId="0" fontId="23" fillId="0" borderId="14" xfId="53" applyFont="1" applyBorder="1" applyAlignment="1">
      <alignment vertical="center" wrapText="1"/>
      <protection/>
    </xf>
    <xf numFmtId="0" fontId="24" fillId="0" borderId="15" xfId="53" applyFont="1" applyBorder="1" applyAlignment="1">
      <alignment horizontal="center"/>
      <protection/>
    </xf>
    <xf numFmtId="0" fontId="24" fillId="0" borderId="0" xfId="53" applyFont="1" applyBorder="1" applyAlignment="1">
      <alignment vertical="center" wrapText="1"/>
      <protection/>
    </xf>
    <xf numFmtId="0" fontId="24" fillId="0" borderId="16" xfId="53" applyFont="1" applyBorder="1" applyAlignment="1">
      <alignment horizontal="center" vertical="center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center" vertical="center" wrapText="1"/>
      <protection/>
    </xf>
    <xf numFmtId="0" fontId="22" fillId="0" borderId="17" xfId="53" applyNumberFormat="1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vertical="center" wrapText="1"/>
      <protection/>
    </xf>
    <xf numFmtId="0" fontId="24" fillId="0" borderId="19" xfId="53" applyFont="1" applyBorder="1" applyAlignment="1">
      <alignment horizontal="center" vertical="center"/>
      <protection/>
    </xf>
    <xf numFmtId="0" fontId="24" fillId="0" borderId="20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/>
      <protection/>
    </xf>
    <xf numFmtId="16" fontId="24" fillId="0" borderId="22" xfId="53" applyNumberFormat="1" applyFont="1" applyBorder="1" applyAlignment="1" quotePrefix="1">
      <alignment horizontal="center" vertical="center"/>
      <protection/>
    </xf>
    <xf numFmtId="0" fontId="22" fillId="0" borderId="17" xfId="53" applyFont="1" applyBorder="1" applyAlignment="1">
      <alignment vertical="center"/>
      <protection/>
    </xf>
    <xf numFmtId="0" fontId="22" fillId="0" borderId="17" xfId="53" applyFont="1" applyBorder="1" applyAlignment="1">
      <alignment horizontal="center"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 vertical="center"/>
      <protection/>
    </xf>
    <xf numFmtId="0" fontId="24" fillId="0" borderId="24" xfId="53" applyFont="1" applyBorder="1" applyAlignment="1">
      <alignment horizontal="center" vertical="center"/>
      <protection/>
    </xf>
    <xf numFmtId="0" fontId="24" fillId="0" borderId="25" xfId="53" applyFont="1" applyBorder="1" applyAlignment="1">
      <alignment horizontal="center" vertical="center"/>
      <protection/>
    </xf>
    <xf numFmtId="16" fontId="24" fillId="0" borderId="26" xfId="53" applyNumberFormat="1" applyFont="1" applyBorder="1" applyAlignment="1" quotePrefix="1">
      <alignment horizontal="center" vertical="center"/>
      <protection/>
    </xf>
    <xf numFmtId="0" fontId="24" fillId="0" borderId="27" xfId="53" applyFont="1" applyBorder="1" applyAlignment="1">
      <alignment vertical="center" wrapText="1"/>
      <protection/>
    </xf>
    <xf numFmtId="0" fontId="24" fillId="0" borderId="28" xfId="53" applyFont="1" applyBorder="1" applyAlignment="1">
      <alignment horizontal="center" vertical="center"/>
      <protection/>
    </xf>
    <xf numFmtId="0" fontId="22" fillId="0" borderId="29" xfId="53" applyFont="1" applyBorder="1" applyAlignment="1">
      <alignment horizontal="center" vertical="center" wrapText="1"/>
      <protection/>
    </xf>
    <xf numFmtId="0" fontId="22" fillId="0" borderId="29" xfId="53" applyNumberFormat="1" applyFont="1" applyBorder="1" applyAlignment="1">
      <alignment horizontal="center" vertical="center" wrapText="1"/>
      <protection/>
    </xf>
    <xf numFmtId="16" fontId="24" fillId="0" borderId="24" xfId="53" applyNumberFormat="1" applyFont="1" applyBorder="1" applyAlignment="1" quotePrefix="1">
      <alignment horizontal="center" vertical="center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2" fillId="0" borderId="20" xfId="53" applyNumberFormat="1" applyFont="1" applyBorder="1" applyAlignment="1">
      <alignment horizontal="center" vertical="center" wrapText="1"/>
      <protection/>
    </xf>
    <xf numFmtId="1" fontId="6" fillId="24" borderId="30" xfId="52" applyNumberFormat="1" applyFont="1" applyFill="1" applyBorder="1" applyAlignment="1">
      <alignment horizontal="center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23" fillId="0" borderId="31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23" fillId="0" borderId="32" xfId="52" applyNumberFormat="1" applyFont="1" applyBorder="1" applyAlignment="1">
      <alignment horizontal="center" vertical="center"/>
      <protection/>
    </xf>
    <xf numFmtId="1" fontId="23" fillId="0" borderId="33" xfId="52" applyNumberFormat="1" applyFont="1" applyBorder="1" applyAlignment="1">
      <alignment horizontal="center" vertical="center"/>
      <protection/>
    </xf>
    <xf numFmtId="1" fontId="23" fillId="0" borderId="11" xfId="52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3" fillId="0" borderId="34" xfId="52" applyFont="1" applyBorder="1" applyAlignment="1">
      <alignment horizontal="center" vertical="center"/>
      <protection/>
    </xf>
    <xf numFmtId="0" fontId="23" fillId="0" borderId="35" xfId="52" applyFont="1" applyBorder="1" applyAlignment="1">
      <alignment horizontal="center" vertical="center"/>
      <protection/>
    </xf>
    <xf numFmtId="0" fontId="23" fillId="0" borderId="36" xfId="52" applyFont="1" applyBorder="1" applyAlignment="1">
      <alignment horizontal="center" vertical="center"/>
      <protection/>
    </xf>
    <xf numFmtId="0" fontId="23" fillId="0" borderId="37" xfId="52" applyFont="1" applyBorder="1" applyAlignment="1">
      <alignment horizontal="center" vertical="center"/>
      <protection/>
    </xf>
    <xf numFmtId="0" fontId="23" fillId="0" borderId="38" xfId="52" applyFont="1" applyBorder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/>
      <protection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" fontId="23" fillId="0" borderId="35" xfId="52" applyNumberFormat="1" applyFont="1" applyBorder="1" applyAlignment="1">
      <alignment horizontal="center" vertical="center"/>
      <protection/>
    </xf>
    <xf numFmtId="1" fontId="23" fillId="0" borderId="0" xfId="52" applyNumberFormat="1" applyFont="1" applyBorder="1" applyAlignment="1">
      <alignment horizontal="center" vertical="center"/>
      <protection/>
    </xf>
    <xf numFmtId="1" fontId="23" fillId="0" borderId="38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 wrapText="1"/>
      <protection/>
    </xf>
    <xf numFmtId="1" fontId="24" fillId="0" borderId="30" xfId="52" applyNumberFormat="1" applyFont="1" applyBorder="1" applyAlignment="1">
      <alignment horizontal="center" vertical="center"/>
      <protection/>
    </xf>
    <xf numFmtId="1" fontId="24" fillId="0" borderId="40" xfId="52" applyNumberFormat="1" applyFont="1" applyBorder="1" applyAlignment="1">
      <alignment horizontal="center" vertical="center"/>
      <protection/>
    </xf>
    <xf numFmtId="0" fontId="22" fillId="0" borderId="30" xfId="52" applyFont="1" applyBorder="1" applyAlignment="1">
      <alignment horizontal="center" vertical="center" wrapText="1"/>
      <protection/>
    </xf>
    <xf numFmtId="0" fontId="22" fillId="0" borderId="40" xfId="52" applyFont="1" applyBorder="1" applyAlignment="1">
      <alignment horizontal="center" vertical="center" wrapText="1"/>
      <protection/>
    </xf>
    <xf numFmtId="0" fontId="22" fillId="0" borderId="41" xfId="52" applyFont="1" applyBorder="1" applyAlignment="1">
      <alignment horizontal="center" vertical="center" wrapText="1"/>
      <protection/>
    </xf>
    <xf numFmtId="0" fontId="24" fillId="0" borderId="34" xfId="52" applyFont="1" applyBorder="1" applyAlignment="1">
      <alignment horizontal="center" vertical="center"/>
      <protection/>
    </xf>
    <xf numFmtId="0" fontId="24" fillId="0" borderId="35" xfId="52" applyFont="1" applyBorder="1" applyAlignment="1">
      <alignment horizontal="center" vertical="center"/>
      <protection/>
    </xf>
    <xf numFmtId="0" fontId="24" fillId="0" borderId="36" xfId="52" applyFont="1" applyBorder="1" applyAlignment="1">
      <alignment horizontal="center" vertical="center"/>
      <protection/>
    </xf>
    <xf numFmtId="0" fontId="24" fillId="0" borderId="37" xfId="52" applyFont="1" applyBorder="1" applyAlignment="1">
      <alignment horizontal="center" vertical="center"/>
      <protection/>
    </xf>
    <xf numFmtId="0" fontId="24" fillId="0" borderId="38" xfId="52" applyFont="1" applyBorder="1" applyAlignment="1">
      <alignment horizontal="center" vertical="center"/>
      <protection/>
    </xf>
    <xf numFmtId="0" fontId="24" fillId="0" borderId="39" xfId="52" applyFont="1" applyBorder="1" applyAlignment="1">
      <alignment horizontal="center" vertical="center"/>
      <protection/>
    </xf>
    <xf numFmtId="0" fontId="24" fillId="0" borderId="34" xfId="52" applyFont="1" applyFill="1" applyBorder="1" applyAlignment="1">
      <alignment horizontal="center" vertical="center"/>
      <protection/>
    </xf>
    <xf numFmtId="0" fontId="24" fillId="0" borderId="35" xfId="52" applyFont="1" applyFill="1" applyBorder="1" applyAlignment="1">
      <alignment horizontal="center" vertical="center"/>
      <protection/>
    </xf>
    <xf numFmtId="0" fontId="24" fillId="0" borderId="36" xfId="52" applyFont="1" applyFill="1" applyBorder="1" applyAlignment="1">
      <alignment horizontal="center" vertical="center"/>
      <protection/>
    </xf>
    <xf numFmtId="0" fontId="24" fillId="0" borderId="37" xfId="52" applyFont="1" applyFill="1" applyBorder="1" applyAlignment="1">
      <alignment horizontal="center" vertical="center"/>
      <protection/>
    </xf>
    <xf numFmtId="0" fontId="24" fillId="0" borderId="38" xfId="52" applyFont="1" applyFill="1" applyBorder="1" applyAlignment="1">
      <alignment horizontal="center" vertical="center"/>
      <protection/>
    </xf>
    <xf numFmtId="0" fontId="24" fillId="0" borderId="39" xfId="52" applyFont="1" applyFill="1" applyBorder="1" applyAlignment="1">
      <alignment horizontal="center" vertical="center"/>
      <protection/>
    </xf>
    <xf numFmtId="1" fontId="22" fillId="24" borderId="10" xfId="52" applyNumberFormat="1" applyFont="1" applyFill="1" applyBorder="1" applyAlignment="1">
      <alignment horizontal="center"/>
      <protection/>
    </xf>
    <xf numFmtId="1" fontId="22" fillId="24" borderId="30" xfId="52" applyNumberFormat="1" applyFont="1" applyFill="1" applyBorder="1" applyAlignment="1">
      <alignment horizontal="center"/>
      <protection/>
    </xf>
    <xf numFmtId="1" fontId="24" fillId="0" borderId="32" xfId="52" applyNumberFormat="1" applyFont="1" applyBorder="1" applyAlignment="1">
      <alignment horizontal="center" vertical="center"/>
      <protection/>
    </xf>
    <xf numFmtId="1" fontId="24" fillId="0" borderId="33" xfId="52" applyNumberFormat="1" applyFont="1" applyBorder="1" applyAlignment="1">
      <alignment horizontal="center" vertical="center"/>
      <protection/>
    </xf>
    <xf numFmtId="1" fontId="24" fillId="0" borderId="11" xfId="52" applyNumberFormat="1" applyFont="1" applyBorder="1" applyAlignment="1">
      <alignment horizontal="center" vertical="center"/>
      <protection/>
    </xf>
    <xf numFmtId="1" fontId="24" fillId="0" borderId="34" xfId="52" applyNumberFormat="1" applyFont="1" applyBorder="1" applyAlignment="1">
      <alignment horizontal="center" vertical="center"/>
      <protection/>
    </xf>
    <xf numFmtId="1" fontId="24" fillId="0" borderId="35" xfId="52" applyNumberFormat="1" applyFont="1" applyBorder="1" applyAlignment="1">
      <alignment horizontal="center" vertical="center"/>
      <protection/>
    </xf>
    <xf numFmtId="1" fontId="24" fillId="0" borderId="42" xfId="52" applyNumberFormat="1" applyFont="1" applyBorder="1" applyAlignment="1">
      <alignment horizontal="center" vertical="center"/>
      <protection/>
    </xf>
    <xf numFmtId="1" fontId="24" fillId="0" borderId="0" xfId="52" applyNumberFormat="1" applyFont="1" applyBorder="1" applyAlignment="1">
      <alignment horizontal="center" vertical="center"/>
      <protection/>
    </xf>
    <xf numFmtId="1" fontId="24" fillId="0" borderId="37" xfId="52" applyNumberFormat="1" applyFont="1" applyBorder="1" applyAlignment="1">
      <alignment horizontal="center" vertical="center"/>
      <protection/>
    </xf>
    <xf numFmtId="1" fontId="24" fillId="0" borderId="38" xfId="52" applyNumberFormat="1" applyFont="1" applyBorder="1" applyAlignment="1">
      <alignment horizontal="center" vertical="center"/>
      <protection/>
    </xf>
    <xf numFmtId="0" fontId="21" fillId="0" borderId="18" xfId="53" applyFont="1" applyBorder="1" applyAlignment="1">
      <alignment horizontal="left" vertical="center"/>
      <protection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6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/>
      </font>
      <fill>
        <patternFill>
          <bgColor rgb="FFFF0000"/>
        </patternFill>
      </fill>
    </dxf>
    <dxf>
      <font>
        <b val="0"/>
        <i val="0"/>
      </font>
      <fill>
        <patternFill>
          <bgColor theme="8" tint="0.7999799847602844"/>
        </patternFill>
      </fill>
    </dxf>
    <dxf>
      <font>
        <b/>
        <i val="0"/>
      </font>
      <fill>
        <patternFill>
          <bgColor theme="8" tint="0.3999499976634979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D8"/>
  <sheetViews>
    <sheetView zoomScalePageLayoutView="0" workbookViewId="0" topLeftCell="A1">
      <selection activeCell="B8" sqref="B8"/>
    </sheetView>
  </sheetViews>
  <sheetFormatPr defaultColWidth="9.140625" defaultRowHeight="12.75"/>
  <sheetData>
    <row r="1" spans="2:4" ht="12.75">
      <c r="B1" t="s">
        <v>29</v>
      </c>
      <c r="C1" t="s">
        <v>30</v>
      </c>
      <c r="D1" t="s">
        <v>31</v>
      </c>
    </row>
    <row r="2" spans="1:4" ht="12.75">
      <c r="A2" s="18" t="s">
        <v>26</v>
      </c>
      <c r="B2">
        <f>2010</f>
        <v>2010</v>
      </c>
      <c r="C2">
        <f>+B2-1</f>
        <v>2009</v>
      </c>
      <c r="D2">
        <f>+C2-1</f>
        <v>2008</v>
      </c>
    </row>
    <row r="3" spans="1:2" ht="12.75">
      <c r="A3" s="18" t="s">
        <v>27</v>
      </c>
      <c r="B3">
        <f>3</f>
        <v>3</v>
      </c>
    </row>
    <row r="4" spans="1:4" ht="12.75">
      <c r="A4" s="2"/>
      <c r="B4" t="str">
        <f>+B3&amp;" kw."</f>
        <v>3 kw.</v>
      </c>
      <c r="C4" s="7" t="s">
        <v>34</v>
      </c>
      <c r="D4" s="7" t="s">
        <v>34</v>
      </c>
    </row>
    <row r="5" spans="1:4" ht="12.75">
      <c r="A5" s="18"/>
      <c r="B5" t="s">
        <v>32</v>
      </c>
      <c r="C5" t="s">
        <v>33</v>
      </c>
      <c r="D5" t="s">
        <v>33</v>
      </c>
    </row>
    <row r="6" ht="12.75">
      <c r="A6" s="2"/>
    </row>
    <row r="7" spans="1:2" ht="12.75">
      <c r="A7" s="2"/>
      <c r="B7" s="7" t="str">
        <f>+"Tabela 1. Nadwyżka operacyjna oraz dochody ze sprzedaży mienia za lata "&amp;D2&amp;"-"&amp;C2&amp;" oraz "&amp;B4&amp;" "&amp;B2&amp;" r. liczone wg formuły z art.. 243 uofp"</f>
        <v>Tabela 1. Nadwyżka operacyjna oraz dochody ze sprzedaży mienia za lata 2008-2009 oraz 3 kw. 2010 r. liczone wg formuły z art.. 243 uofp</v>
      </c>
    </row>
    <row r="8" ht="12.75">
      <c r="B8" t="str">
        <f>+"Tabela 1. Wskaźnik zadłużenia obliczony na podstawie danych za lata "&amp;D2&amp;"-"&amp;C2&amp;" oraz "&amp;B4&amp;" "&amp;B2&amp;" r. wg formuły z art. 243 uofp"</f>
        <v>Tabela 1. Wskaźnik zadłużenia obliczony na podstawie danych za lata 2008-2009 oraz 3 kw. 2010 r. wg formuły z art. 243 uofp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F87"/>
  <sheetViews>
    <sheetView tabSelected="1" zoomScalePageLayoutView="0" workbookViewId="0" topLeftCell="A1">
      <pane xSplit="2" ySplit="2" topLeftCell="C3" activePane="bottomRight" state="frozen"/>
      <selection pane="topLeft" activeCell="A1" sqref="A1:IV3"/>
      <selection pane="topRight" activeCell="A1" sqref="A1:IV3"/>
      <selection pane="bottomLeft" activeCell="A1" sqref="A1:IV3"/>
      <selection pane="bottomRight" activeCell="E22" sqref="E22"/>
    </sheetView>
  </sheetViews>
  <sheetFormatPr defaultColWidth="9.140625" defaultRowHeight="12.75"/>
  <cols>
    <col min="1" max="1" width="6.57421875" style="2" bestFit="1" customWidth="1"/>
    <col min="2" max="2" width="7.8515625" style="2" bestFit="1" customWidth="1"/>
    <col min="3" max="3" width="30.8515625" style="4" customWidth="1"/>
    <col min="4" max="4" width="16.57421875" style="3" bestFit="1" customWidth="1"/>
    <col min="5" max="5" width="22.8515625" style="4" customWidth="1"/>
    <col min="6" max="6" width="27.57421875" style="2" customWidth="1"/>
    <col min="7" max="7" width="12.8515625" style="2" customWidth="1"/>
    <col min="8" max="16384" width="9.140625" style="2" customWidth="1"/>
  </cols>
  <sheetData>
    <row r="1" spans="1:5" ht="22.5" customHeight="1" thickBot="1">
      <c r="A1" s="111" t="s">
        <v>169</v>
      </c>
      <c r="B1" s="111"/>
      <c r="C1" s="111"/>
      <c r="D1" s="111"/>
      <c r="E1" s="111"/>
    </row>
    <row r="2" spans="1:6" ht="13.5" thickBot="1">
      <c r="A2" s="31" t="s">
        <v>15</v>
      </c>
      <c r="B2" s="33" t="s">
        <v>16</v>
      </c>
      <c r="C2" s="32"/>
      <c r="D2" s="30" t="s">
        <v>17</v>
      </c>
      <c r="E2" s="59" t="s">
        <v>18</v>
      </c>
      <c r="F2" s="60"/>
    </row>
    <row r="3" spans="1:6" ht="12.75">
      <c r="A3" s="42">
        <v>1</v>
      </c>
      <c r="B3" s="43" t="s">
        <v>45</v>
      </c>
      <c r="C3" s="34" t="s">
        <v>9</v>
      </c>
      <c r="D3" s="35" t="s">
        <v>19</v>
      </c>
      <c r="E3" s="36" t="s">
        <v>20</v>
      </c>
      <c r="F3" s="36"/>
    </row>
    <row r="4" spans="1:6" ht="12.75">
      <c r="A4" s="42">
        <v>1</v>
      </c>
      <c r="B4" s="43" t="s">
        <v>46</v>
      </c>
      <c r="C4" s="34" t="s">
        <v>37</v>
      </c>
      <c r="D4" s="35" t="s">
        <v>19</v>
      </c>
      <c r="E4" s="37" t="s">
        <v>39</v>
      </c>
      <c r="F4" s="38"/>
    </row>
    <row r="5" spans="1:6" ht="12.75">
      <c r="A5" s="42">
        <v>1</v>
      </c>
      <c r="B5" s="43" t="s">
        <v>47</v>
      </c>
      <c r="C5" s="34" t="s">
        <v>48</v>
      </c>
      <c r="D5" s="35" t="s">
        <v>49</v>
      </c>
      <c r="E5" s="37" t="s">
        <v>50</v>
      </c>
      <c r="F5" s="38"/>
    </row>
    <row r="6" spans="1:6" ht="22.5">
      <c r="A6" s="42">
        <v>1</v>
      </c>
      <c r="B6" s="43" t="s">
        <v>51</v>
      </c>
      <c r="C6" s="34" t="s">
        <v>23</v>
      </c>
      <c r="D6" s="35" t="s">
        <v>52</v>
      </c>
      <c r="E6" s="44"/>
      <c r="F6" s="37" t="s">
        <v>53</v>
      </c>
    </row>
    <row r="7" spans="1:6" ht="12.75">
      <c r="A7" s="42">
        <v>1</v>
      </c>
      <c r="B7" s="43" t="s">
        <v>57</v>
      </c>
      <c r="C7" s="34" t="s">
        <v>56</v>
      </c>
      <c r="D7" s="35" t="s">
        <v>58</v>
      </c>
      <c r="E7" s="45" t="s">
        <v>59</v>
      </c>
      <c r="F7" s="37"/>
    </row>
    <row r="8" spans="1:6" ht="78.75">
      <c r="A8" s="42">
        <v>1</v>
      </c>
      <c r="B8" s="46"/>
      <c r="C8" s="34" t="s">
        <v>11</v>
      </c>
      <c r="D8" s="35" t="s">
        <v>19</v>
      </c>
      <c r="E8" s="37" t="s">
        <v>38</v>
      </c>
      <c r="F8" s="38"/>
    </row>
    <row r="9" spans="1:6" ht="22.5">
      <c r="A9" s="42">
        <v>1</v>
      </c>
      <c r="B9" s="46"/>
      <c r="C9" s="34" t="s">
        <v>12</v>
      </c>
      <c r="D9" s="35" t="s">
        <v>52</v>
      </c>
      <c r="E9" s="36"/>
      <c r="F9" s="36" t="s">
        <v>54</v>
      </c>
    </row>
    <row r="10" spans="1:6" ht="12.75">
      <c r="A10" s="42">
        <v>1</v>
      </c>
      <c r="B10" s="46"/>
      <c r="C10" s="34" t="s">
        <v>10</v>
      </c>
      <c r="D10" s="35" t="s">
        <v>21</v>
      </c>
      <c r="E10" s="36" t="s">
        <v>22</v>
      </c>
      <c r="F10" s="36"/>
    </row>
    <row r="11" spans="1:6" ht="56.25">
      <c r="A11" s="42">
        <v>1</v>
      </c>
      <c r="B11" s="46"/>
      <c r="C11" s="34" t="s">
        <v>13</v>
      </c>
      <c r="D11" s="35" t="s">
        <v>21</v>
      </c>
      <c r="E11" s="37" t="s">
        <v>40</v>
      </c>
      <c r="F11" s="36"/>
    </row>
    <row r="12" spans="1:6" ht="27" customHeight="1" thickBot="1">
      <c r="A12" s="47">
        <v>1</v>
      </c>
      <c r="B12" s="48"/>
      <c r="C12" s="39" t="s">
        <v>14</v>
      </c>
      <c r="D12" s="40" t="s">
        <v>21</v>
      </c>
      <c r="E12" s="41"/>
      <c r="F12" s="41" t="s">
        <v>55</v>
      </c>
    </row>
    <row r="13" spans="1:6" ht="22.5">
      <c r="A13" s="49">
        <v>2</v>
      </c>
      <c r="B13" s="50"/>
      <c r="C13" s="51" t="s">
        <v>60</v>
      </c>
      <c r="D13" s="52"/>
      <c r="E13" s="53"/>
      <c r="F13" s="54" t="s">
        <v>62</v>
      </c>
    </row>
    <row r="14" spans="1:6" ht="23.25" thickBot="1">
      <c r="A14" s="47">
        <v>3</v>
      </c>
      <c r="B14" s="55"/>
      <c r="C14" s="39" t="s">
        <v>61</v>
      </c>
      <c r="D14" s="40"/>
      <c r="E14" s="56"/>
      <c r="F14" s="57" t="s">
        <v>62</v>
      </c>
    </row>
    <row r="15" ht="12.75">
      <c r="E15" s="5"/>
    </row>
    <row r="16" ht="12.75">
      <c r="E16" s="5"/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</sheetData>
  <sheetProtection/>
  <mergeCells count="2">
    <mergeCell ref="A1:E1"/>
    <mergeCell ref="E2:F2"/>
  </mergeCells>
  <printOptions/>
  <pageMargins left="0.54" right="0.44" top="0.48" bottom="0.57" header="0.34" footer="0.4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S115"/>
  <sheetViews>
    <sheetView zoomScalePageLayoutView="0" workbookViewId="0" topLeftCell="A1">
      <pane xSplit="6" ySplit="10" topLeftCell="I8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7" sqref="H7"/>
    </sheetView>
  </sheetViews>
  <sheetFormatPr defaultColWidth="9.140625" defaultRowHeight="12.75"/>
  <cols>
    <col min="1" max="5" width="4.8515625" style="7" customWidth="1"/>
    <col min="6" max="6" width="24.00390625" style="7" customWidth="1"/>
    <col min="7" max="15" width="12.57421875" style="7" customWidth="1"/>
    <col min="16" max="16" width="10.28125" style="7" bestFit="1" customWidth="1"/>
    <col min="17" max="16384" width="9.140625" style="7" customWidth="1"/>
  </cols>
  <sheetData>
    <row r="1" spans="1:9" ht="12.75">
      <c r="A1" s="21" t="str">
        <f>+techniczny!B8</f>
        <v>Tabela 1. Wskaźnik zadłużenia obliczony na podstawie danych za lata 2008-2009 oraz 3 kw. 2010 r. wg formuły z art. 243 uofp</v>
      </c>
      <c r="B1" s="6"/>
      <c r="C1" s="6"/>
      <c r="D1" s="6"/>
      <c r="E1" s="6"/>
      <c r="F1" s="6"/>
      <c r="G1" s="6"/>
      <c r="H1" s="6"/>
      <c r="I1" s="6"/>
    </row>
    <row r="2" spans="1:19" ht="12.75" customHeight="1">
      <c r="A2" s="8"/>
      <c r="B2" s="9"/>
      <c r="C2" s="9"/>
      <c r="D2" s="9"/>
      <c r="E2" s="9"/>
      <c r="F2" s="10"/>
      <c r="G2" s="10"/>
      <c r="H2" s="10"/>
      <c r="I2" s="10"/>
      <c r="P2" s="66" t="s">
        <v>28</v>
      </c>
      <c r="Q2" s="66"/>
      <c r="R2" s="66"/>
      <c r="S2" s="66"/>
    </row>
    <row r="3" spans="1:19" ht="12.75" customHeight="1">
      <c r="A3" s="6"/>
      <c r="B3" s="11"/>
      <c r="C3" s="11"/>
      <c r="D3" s="11"/>
      <c r="E3" s="11"/>
      <c r="F3" s="11"/>
      <c r="G3" s="11"/>
      <c r="H3" s="11"/>
      <c r="I3" s="6"/>
      <c r="P3" s="66"/>
      <c r="Q3" s="66"/>
      <c r="R3" s="66"/>
      <c r="S3" s="66"/>
    </row>
    <row r="4" spans="1:19" ht="15" customHeight="1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79"/>
      <c r="G4" s="67" t="s">
        <v>6</v>
      </c>
      <c r="H4" s="68"/>
      <c r="I4" s="69"/>
      <c r="J4" s="73" t="s">
        <v>24</v>
      </c>
      <c r="K4" s="74"/>
      <c r="L4" s="75"/>
      <c r="M4" s="73" t="s">
        <v>8</v>
      </c>
      <c r="N4" s="74"/>
      <c r="O4" s="74"/>
      <c r="P4" s="66"/>
      <c r="Q4" s="66"/>
      <c r="R4" s="66"/>
      <c r="S4" s="66"/>
    </row>
    <row r="5" spans="1:19" ht="12.75" customHeight="1">
      <c r="A5" s="64"/>
      <c r="B5" s="64"/>
      <c r="C5" s="64"/>
      <c r="D5" s="64"/>
      <c r="E5" s="64"/>
      <c r="F5" s="80"/>
      <c r="G5" s="70"/>
      <c r="H5" s="71"/>
      <c r="I5" s="72"/>
      <c r="J5" s="76"/>
      <c r="K5" s="77"/>
      <c r="L5" s="78"/>
      <c r="M5" s="76"/>
      <c r="N5" s="77"/>
      <c r="O5" s="78"/>
      <c r="P5" s="61"/>
      <c r="Q5" s="61"/>
      <c r="R5" s="61"/>
      <c r="S5" s="61" t="s">
        <v>25</v>
      </c>
    </row>
    <row r="6" spans="1:19" ht="12.75">
      <c r="A6" s="64"/>
      <c r="B6" s="64"/>
      <c r="C6" s="64"/>
      <c r="D6" s="64"/>
      <c r="E6" s="64"/>
      <c r="F6" s="80"/>
      <c r="G6" s="19">
        <f>+techniczny!$D$2</f>
        <v>2008</v>
      </c>
      <c r="H6" s="19">
        <f>+techniczny!$C$2</f>
        <v>2009</v>
      </c>
      <c r="I6" s="19">
        <f>+techniczny!$B$2</f>
        <v>2010</v>
      </c>
      <c r="J6" s="19">
        <f>+techniczny!$D$2</f>
        <v>2008</v>
      </c>
      <c r="K6" s="19">
        <f>+techniczny!$C$2</f>
        <v>2009</v>
      </c>
      <c r="L6" s="19">
        <f>+techniczny!$B$2</f>
        <v>2010</v>
      </c>
      <c r="M6" s="19">
        <f>+techniczny!$D$2</f>
        <v>2008</v>
      </c>
      <c r="N6" s="19">
        <f>+techniczny!$C$2</f>
        <v>2009</v>
      </c>
      <c r="O6" s="19">
        <f>+techniczny!$B$2</f>
        <v>2010</v>
      </c>
      <c r="P6" s="19">
        <f>+techniczny!$D$2</f>
        <v>2008</v>
      </c>
      <c r="Q6" s="19">
        <f>+techniczny!$C$2</f>
        <v>2009</v>
      </c>
      <c r="R6" s="19">
        <f>+techniczny!$B$2</f>
        <v>2010</v>
      </c>
      <c r="S6" s="61"/>
    </row>
    <row r="7" spans="1:19" ht="12.75">
      <c r="A7" s="64"/>
      <c r="B7" s="64"/>
      <c r="C7" s="64"/>
      <c r="D7" s="64"/>
      <c r="E7" s="64"/>
      <c r="F7" s="80"/>
      <c r="G7" s="19" t="str">
        <f>+techniczny!$D$4</f>
        <v>4 kw.</v>
      </c>
      <c r="H7" s="19" t="str">
        <f>+techniczny!$C$4</f>
        <v>4 kw.</v>
      </c>
      <c r="I7" s="19" t="str">
        <f>+techniczny!$B$4</f>
        <v>3 kw.</v>
      </c>
      <c r="J7" s="19" t="str">
        <f>+techniczny!$D$4</f>
        <v>4 kw.</v>
      </c>
      <c r="K7" s="19" t="str">
        <f>+techniczny!$C$4</f>
        <v>4 kw.</v>
      </c>
      <c r="L7" s="19" t="str">
        <f>+techniczny!$B$4</f>
        <v>3 kw.</v>
      </c>
      <c r="M7" s="19" t="str">
        <f>+techniczny!$D$4</f>
        <v>4 kw.</v>
      </c>
      <c r="N7" s="19" t="str">
        <f>+techniczny!$C$4</f>
        <v>4 kw.</v>
      </c>
      <c r="O7" s="19" t="str">
        <f>+techniczny!$B$4</f>
        <v>3 kw.</v>
      </c>
      <c r="P7" s="19" t="str">
        <f>+techniczny!$D$4</f>
        <v>4 kw.</v>
      </c>
      <c r="Q7" s="19" t="str">
        <f>+techniczny!$C$4</f>
        <v>4 kw.</v>
      </c>
      <c r="R7" s="19" t="str">
        <f>+techniczny!$B$4</f>
        <v>3 kw.</v>
      </c>
      <c r="S7" s="61"/>
    </row>
    <row r="8" spans="1:19" ht="12.75">
      <c r="A8" s="64"/>
      <c r="B8" s="64"/>
      <c r="C8" s="64"/>
      <c r="D8" s="64"/>
      <c r="E8" s="64"/>
      <c r="F8" s="80"/>
      <c r="G8" s="19" t="s">
        <v>33</v>
      </c>
      <c r="H8" s="19" t="s">
        <v>33</v>
      </c>
      <c r="I8" s="19" t="s">
        <v>32</v>
      </c>
      <c r="J8" s="19" t="s">
        <v>33</v>
      </c>
      <c r="K8" s="19" t="s">
        <v>33</v>
      </c>
      <c r="L8" s="19" t="s">
        <v>32</v>
      </c>
      <c r="M8" s="19" t="s">
        <v>33</v>
      </c>
      <c r="N8" s="19" t="s">
        <v>33</v>
      </c>
      <c r="O8" s="19" t="s">
        <v>32</v>
      </c>
      <c r="P8" s="19" t="s">
        <v>35</v>
      </c>
      <c r="Q8" s="19" t="s">
        <v>35</v>
      </c>
      <c r="R8" s="19" t="s">
        <v>32</v>
      </c>
      <c r="S8" s="61"/>
    </row>
    <row r="9" spans="1:19" ht="12.75">
      <c r="A9" s="65"/>
      <c r="B9" s="65"/>
      <c r="C9" s="65"/>
      <c r="D9" s="65"/>
      <c r="E9" s="65"/>
      <c r="F9" s="81"/>
      <c r="G9" s="82" t="s">
        <v>7</v>
      </c>
      <c r="H9" s="82"/>
      <c r="I9" s="82"/>
      <c r="J9" s="82"/>
      <c r="K9" s="82"/>
      <c r="L9" s="82"/>
      <c r="M9" s="82"/>
      <c r="N9" s="82"/>
      <c r="O9" s="82"/>
      <c r="P9" s="62" t="s">
        <v>36</v>
      </c>
      <c r="Q9" s="62"/>
      <c r="R9" s="62"/>
      <c r="S9" s="20" t="s">
        <v>36</v>
      </c>
    </row>
    <row r="10" spans="1:19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58"/>
      <c r="G10" s="1">
        <v>7</v>
      </c>
      <c r="H10" s="1">
        <v>8</v>
      </c>
      <c r="I10" s="1">
        <f aca="true" t="shared" si="0" ref="I10:S10">+H10+1</f>
        <v>9</v>
      </c>
      <c r="J10" s="1">
        <f t="shared" si="0"/>
        <v>10</v>
      </c>
      <c r="K10" s="1">
        <f t="shared" si="0"/>
        <v>11</v>
      </c>
      <c r="L10" s="1">
        <f t="shared" si="0"/>
        <v>12</v>
      </c>
      <c r="M10" s="1">
        <v>13</v>
      </c>
      <c r="N10" s="1">
        <v>14</v>
      </c>
      <c r="O10" s="1">
        <f t="shared" si="0"/>
        <v>15</v>
      </c>
      <c r="P10" s="1">
        <f t="shared" si="0"/>
        <v>16</v>
      </c>
      <c r="Q10" s="1">
        <f t="shared" si="0"/>
        <v>17</v>
      </c>
      <c r="R10" s="1">
        <f t="shared" si="0"/>
        <v>18</v>
      </c>
      <c r="S10" s="1">
        <f t="shared" si="0"/>
        <v>19</v>
      </c>
    </row>
    <row r="11" spans="1:19" ht="12.75">
      <c r="A11" s="12">
        <v>8</v>
      </c>
      <c r="B11" s="12">
        <v>61</v>
      </c>
      <c r="C11" s="12">
        <v>0</v>
      </c>
      <c r="D11" s="13">
        <v>0</v>
      </c>
      <c r="E11" s="14" t="s">
        <v>63</v>
      </c>
      <c r="F11" s="15" t="s">
        <v>64</v>
      </c>
      <c r="G11" s="16">
        <v>394123546.56</v>
      </c>
      <c r="H11" s="16">
        <v>423728400.35</v>
      </c>
      <c r="I11" s="16">
        <v>436542136</v>
      </c>
      <c r="J11" s="16">
        <v>17559629.91</v>
      </c>
      <c r="K11" s="16">
        <v>14072689.93</v>
      </c>
      <c r="L11" s="16">
        <v>29405500</v>
      </c>
      <c r="M11" s="16">
        <v>38155359.89</v>
      </c>
      <c r="N11" s="16">
        <v>15257840.76</v>
      </c>
      <c r="O11" s="16">
        <v>-8016706</v>
      </c>
      <c r="P11" s="17">
        <f>+IF(G11&lt;&gt;0,(M11+J11)/G11,0)</f>
        <v>0.14136427596446116</v>
      </c>
      <c r="Q11" s="17">
        <f>+IF(H11&lt;&gt;0,(N11+K11)/H11,0)</f>
        <v>0.06922011993006122</v>
      </c>
      <c r="R11" s="17">
        <f>+IF(I11&lt;&gt;0,(O11+L11)/I11,0)</f>
        <v>0.04899594388753346</v>
      </c>
      <c r="S11" s="17">
        <f>+AVERAGE(P11:R11)</f>
        <v>0.08652677992735196</v>
      </c>
    </row>
    <row r="12" spans="1:19" ht="12.75">
      <c r="A12" s="12">
        <v>8</v>
      </c>
      <c r="B12" s="12">
        <v>62</v>
      </c>
      <c r="C12" s="12">
        <v>0</v>
      </c>
      <c r="D12" s="13">
        <v>0</v>
      </c>
      <c r="E12" s="14" t="s">
        <v>63</v>
      </c>
      <c r="F12" s="15" t="s">
        <v>65</v>
      </c>
      <c r="G12" s="16">
        <v>399531584.41</v>
      </c>
      <c r="H12" s="16">
        <v>438544219.39</v>
      </c>
      <c r="I12" s="16">
        <v>502520624</v>
      </c>
      <c r="J12" s="16">
        <v>18684605.98</v>
      </c>
      <c r="K12" s="16">
        <v>10283232.11</v>
      </c>
      <c r="L12" s="16">
        <v>28000000</v>
      </c>
      <c r="M12" s="16">
        <v>8969200.23</v>
      </c>
      <c r="N12" s="16">
        <v>30941013.01</v>
      </c>
      <c r="O12" s="16">
        <v>7586338</v>
      </c>
      <c r="P12" s="17">
        <f>+IF(G12&lt;&gt;0,(M12+J12)/G12,0)</f>
        <v>0.06921556965474253</v>
      </c>
      <c r="Q12" s="17">
        <f>+IF(H12&lt;&gt;0,(N12+K12)/H12,0)</f>
        <v>0.09400248206974776</v>
      </c>
      <c r="R12" s="17">
        <f>+IF(I12&lt;&gt;0,(O12+L12)/I12,0)</f>
        <v>0.07081567661191156</v>
      </c>
      <c r="S12" s="17">
        <f aca="true" t="shared" si="1" ref="S12:S75">+AVERAGE(P12:R12)</f>
        <v>0.07801124277880062</v>
      </c>
    </row>
    <row r="13" spans="1:19" ht="12.75">
      <c r="A13" s="12">
        <v>8</v>
      </c>
      <c r="B13" s="12">
        <v>1</v>
      </c>
      <c r="C13" s="12">
        <v>0</v>
      </c>
      <c r="D13" s="13">
        <v>0</v>
      </c>
      <c r="E13" s="14" t="s">
        <v>66</v>
      </c>
      <c r="F13" s="15" t="s">
        <v>67</v>
      </c>
      <c r="G13" s="16">
        <v>34674459.92</v>
      </c>
      <c r="H13" s="16">
        <v>56175676.57</v>
      </c>
      <c r="I13" s="16">
        <v>75385019</v>
      </c>
      <c r="J13" s="16">
        <v>362211.1</v>
      </c>
      <c r="K13" s="16">
        <v>10484476.66</v>
      </c>
      <c r="L13" s="16">
        <v>1243502</v>
      </c>
      <c r="M13" s="16">
        <v>1753461.98</v>
      </c>
      <c r="N13" s="16">
        <v>-968918.57</v>
      </c>
      <c r="O13" s="16">
        <v>-3085443</v>
      </c>
      <c r="P13" s="17">
        <f>+IF(G13&lt;&gt;0,(M13+J13)/G13,0)</f>
        <v>0.06101531458258399</v>
      </c>
      <c r="Q13" s="17">
        <f>+IF(H13&lt;&gt;0,(N13+K13)/H13,0)</f>
        <v>0.1693892921457341</v>
      </c>
      <c r="R13" s="17">
        <f>+IF(I13&lt;&gt;0,(O13+L13)/I13,0)</f>
        <v>-0.02443378040403492</v>
      </c>
      <c r="S13" s="17">
        <f t="shared" si="1"/>
        <v>0.06865694210809438</v>
      </c>
    </row>
    <row r="14" spans="1:19" ht="12.75">
      <c r="A14" s="12">
        <v>8</v>
      </c>
      <c r="B14" s="12">
        <v>2</v>
      </c>
      <c r="C14" s="12">
        <v>0</v>
      </c>
      <c r="D14" s="13">
        <v>0</v>
      </c>
      <c r="E14" s="14" t="s">
        <v>66</v>
      </c>
      <c r="F14" s="15" t="s">
        <v>68</v>
      </c>
      <c r="G14" s="16">
        <v>49873910.15</v>
      </c>
      <c r="H14" s="16">
        <v>49533323.79</v>
      </c>
      <c r="I14" s="16">
        <v>57880057</v>
      </c>
      <c r="J14" s="16">
        <v>888931.73</v>
      </c>
      <c r="K14" s="16">
        <v>19899.65</v>
      </c>
      <c r="L14" s="16">
        <v>510500</v>
      </c>
      <c r="M14" s="16">
        <v>2478297.99</v>
      </c>
      <c r="N14" s="16">
        <v>2566155.49</v>
      </c>
      <c r="O14" s="16">
        <v>-2262616</v>
      </c>
      <c r="P14" s="17">
        <f>+IF(G14&lt;&gt;0,(M14+J14)/G14,0)</f>
        <v>0.06751485315413956</v>
      </c>
      <c r="Q14" s="17">
        <f>+IF(H14&lt;&gt;0,(N14+K14)/H14,0)</f>
        <v>0.05220839108160321</v>
      </c>
      <c r="R14" s="17">
        <f>+IF(I14&lt;&gt;0,(O14+L14)/I14,0)</f>
        <v>-0.030271497486604064</v>
      </c>
      <c r="S14" s="17">
        <f t="shared" si="1"/>
        <v>0.029817248916379564</v>
      </c>
    </row>
    <row r="15" spans="1:19" ht="12.75">
      <c r="A15" s="12">
        <v>8</v>
      </c>
      <c r="B15" s="12">
        <v>3</v>
      </c>
      <c r="C15" s="12">
        <v>0</v>
      </c>
      <c r="D15" s="13">
        <v>0</v>
      </c>
      <c r="E15" s="14" t="s">
        <v>66</v>
      </c>
      <c r="F15" s="15" t="s">
        <v>69</v>
      </c>
      <c r="G15" s="16">
        <v>46427874.43</v>
      </c>
      <c r="H15" s="16">
        <v>56978596.02</v>
      </c>
      <c r="I15" s="16">
        <v>49118415</v>
      </c>
      <c r="J15" s="16">
        <v>251122.9</v>
      </c>
      <c r="K15" s="16">
        <v>244269.44</v>
      </c>
      <c r="L15" s="16">
        <v>357480</v>
      </c>
      <c r="M15" s="16">
        <v>1445344.15</v>
      </c>
      <c r="N15" s="16">
        <v>363925.05</v>
      </c>
      <c r="O15" s="16">
        <v>-136992</v>
      </c>
      <c r="P15" s="17">
        <f>+IF(G15&lt;&gt;0,(M15+J15)/G15,0)</f>
        <v>0.0365398388538719</v>
      </c>
      <c r="Q15" s="17">
        <f>+IF(H15&lt;&gt;0,(N15+K15)/H15,0)</f>
        <v>0.010674086981478417</v>
      </c>
      <c r="R15" s="17">
        <f>+IF(I15&lt;&gt;0,(O15+L15)/I15,0)</f>
        <v>0.004488907062656643</v>
      </c>
      <c r="S15" s="17">
        <f t="shared" si="1"/>
        <v>0.01723427763266899</v>
      </c>
    </row>
    <row r="16" spans="1:19" ht="12.75">
      <c r="A16" s="12">
        <v>8</v>
      </c>
      <c r="B16" s="12">
        <v>4</v>
      </c>
      <c r="C16" s="12">
        <v>0</v>
      </c>
      <c r="D16" s="13">
        <v>0</v>
      </c>
      <c r="E16" s="14" t="s">
        <v>66</v>
      </c>
      <c r="F16" s="15" t="s">
        <v>70</v>
      </c>
      <c r="G16" s="16">
        <v>61703507.01</v>
      </c>
      <c r="H16" s="16">
        <v>69297261.65</v>
      </c>
      <c r="I16" s="16">
        <v>80514509</v>
      </c>
      <c r="J16" s="16">
        <v>216167.08</v>
      </c>
      <c r="K16" s="16">
        <v>123532.42</v>
      </c>
      <c r="L16" s="16">
        <v>202000</v>
      </c>
      <c r="M16" s="16">
        <v>4883561.14</v>
      </c>
      <c r="N16" s="16">
        <v>1867907.36</v>
      </c>
      <c r="O16" s="16">
        <v>-2343762</v>
      </c>
      <c r="P16" s="17">
        <f>+IF(G16&lt;&gt;0,(M16+J16)/G16,0)</f>
        <v>0.0826489200876947</v>
      </c>
      <c r="Q16" s="17">
        <f>+IF(H16&lt;&gt;0,(N16+K16)/H16,0)</f>
        <v>0.028737640313381704</v>
      </c>
      <c r="R16" s="17">
        <f>+IF(I16&lt;&gt;0,(O16+L16)/I16,0)</f>
        <v>-0.0266009446819082</v>
      </c>
      <c r="S16" s="17">
        <f t="shared" si="1"/>
        <v>0.028261871906389402</v>
      </c>
    </row>
    <row r="17" spans="1:19" ht="12.75">
      <c r="A17" s="12">
        <v>8</v>
      </c>
      <c r="B17" s="12">
        <v>5</v>
      </c>
      <c r="C17" s="12">
        <v>0</v>
      </c>
      <c r="D17" s="13">
        <v>0</v>
      </c>
      <c r="E17" s="14" t="s">
        <v>66</v>
      </c>
      <c r="F17" s="15" t="s">
        <v>71</v>
      </c>
      <c r="G17" s="16">
        <v>27670820.25</v>
      </c>
      <c r="H17" s="16">
        <v>52361839.49</v>
      </c>
      <c r="I17" s="16">
        <v>57209620</v>
      </c>
      <c r="J17" s="16">
        <v>101978.28</v>
      </c>
      <c r="K17" s="16">
        <v>844035.6</v>
      </c>
      <c r="L17" s="16">
        <v>2301000</v>
      </c>
      <c r="M17" s="16">
        <v>-1063526.53</v>
      </c>
      <c r="N17" s="16">
        <v>-2837503.85</v>
      </c>
      <c r="O17" s="16">
        <v>-3666958</v>
      </c>
      <c r="P17" s="17">
        <f>+IF(G17&lt;&gt;0,(M17+J17)/G17,0)</f>
        <v>-0.03474953909253919</v>
      </c>
      <c r="Q17" s="17">
        <f>+IF(H17&lt;&gt;0,(N17+K17)/H17,0)</f>
        <v>-0.0380710125812274</v>
      </c>
      <c r="R17" s="17">
        <f>+IF(I17&lt;&gt;0,(O17+L17)/I17,0)</f>
        <v>-0.023876369044227175</v>
      </c>
      <c r="S17" s="17">
        <f t="shared" si="1"/>
        <v>-0.03223230690599792</v>
      </c>
    </row>
    <row r="18" spans="1:19" ht="12.75">
      <c r="A18" s="12">
        <v>8</v>
      </c>
      <c r="B18" s="12">
        <v>6</v>
      </c>
      <c r="C18" s="12">
        <v>0</v>
      </c>
      <c r="D18" s="13">
        <v>0</v>
      </c>
      <c r="E18" s="14" t="s">
        <v>66</v>
      </c>
      <c r="F18" s="15" t="s">
        <v>72</v>
      </c>
      <c r="G18" s="16">
        <v>34579679.14</v>
      </c>
      <c r="H18" s="16">
        <v>39745917.35</v>
      </c>
      <c r="I18" s="16">
        <v>40333859</v>
      </c>
      <c r="J18" s="16">
        <v>47578.2</v>
      </c>
      <c r="K18" s="16">
        <v>25250</v>
      </c>
      <c r="L18" s="16">
        <v>0</v>
      </c>
      <c r="M18" s="16">
        <v>767088.16</v>
      </c>
      <c r="N18" s="16">
        <v>-47754.99</v>
      </c>
      <c r="O18" s="16">
        <v>-1267346</v>
      </c>
      <c r="P18" s="17">
        <f>+IF(G18&lt;&gt;0,(M18+J18)/G18,0)</f>
        <v>0.023559106974409015</v>
      </c>
      <c r="Q18" s="17">
        <f>+IF(H18&lt;&gt;0,(N18+K18)/H18,0)</f>
        <v>-0.0005662214260101861</v>
      </c>
      <c r="R18" s="17">
        <f>+IF(I18&lt;&gt;0,(O18+L18)/I18,0)</f>
        <v>-0.031421392136071084</v>
      </c>
      <c r="S18" s="17">
        <f t="shared" si="1"/>
        <v>-0.002809502195890752</v>
      </c>
    </row>
    <row r="19" spans="1:19" ht="12.75">
      <c r="A19" s="12">
        <v>8</v>
      </c>
      <c r="B19" s="12">
        <v>7</v>
      </c>
      <c r="C19" s="12">
        <v>0</v>
      </c>
      <c r="D19" s="13">
        <v>0</v>
      </c>
      <c r="E19" s="14" t="s">
        <v>66</v>
      </c>
      <c r="F19" s="15" t="s">
        <v>73</v>
      </c>
      <c r="G19" s="16">
        <v>29267958.49</v>
      </c>
      <c r="H19" s="16">
        <v>40637192.45</v>
      </c>
      <c r="I19" s="16">
        <v>49457868.79</v>
      </c>
      <c r="J19" s="16">
        <v>808.5</v>
      </c>
      <c r="K19" s="16">
        <v>6467</v>
      </c>
      <c r="L19" s="16">
        <v>0</v>
      </c>
      <c r="M19" s="16">
        <v>911735.59</v>
      </c>
      <c r="N19" s="16">
        <v>622620.43</v>
      </c>
      <c r="O19" s="16">
        <v>105184.77</v>
      </c>
      <c r="P19" s="17">
        <f>+IF(G19&lt;&gt;0,(M19+J19)/G19,0)</f>
        <v>0.031178945750923812</v>
      </c>
      <c r="Q19" s="17">
        <f>+IF(H19&lt;&gt;0,(N19+K19)/H19,0)</f>
        <v>0.015480582985008848</v>
      </c>
      <c r="R19" s="17">
        <f>+IF(I19&lt;&gt;0,(O19+L19)/I19,0)</f>
        <v>0.0021267550052878046</v>
      </c>
      <c r="S19" s="17">
        <f t="shared" si="1"/>
        <v>0.01626209458040682</v>
      </c>
    </row>
    <row r="20" spans="1:19" ht="12.75">
      <c r="A20" s="12">
        <v>8</v>
      </c>
      <c r="B20" s="12">
        <v>8</v>
      </c>
      <c r="C20" s="12">
        <v>0</v>
      </c>
      <c r="D20" s="13">
        <v>0</v>
      </c>
      <c r="E20" s="14" t="s">
        <v>66</v>
      </c>
      <c r="F20" s="15" t="s">
        <v>74</v>
      </c>
      <c r="G20" s="16">
        <v>47691135.02</v>
      </c>
      <c r="H20" s="16">
        <v>57119225.22</v>
      </c>
      <c r="I20" s="16">
        <v>62532495</v>
      </c>
      <c r="J20" s="16">
        <v>220430.33</v>
      </c>
      <c r="K20" s="16">
        <v>769726.61</v>
      </c>
      <c r="L20" s="16">
        <v>2986241</v>
      </c>
      <c r="M20" s="16">
        <v>-685936.61</v>
      </c>
      <c r="N20" s="16">
        <v>-1277678.94</v>
      </c>
      <c r="O20" s="16">
        <v>-6388773</v>
      </c>
      <c r="P20" s="17">
        <f>+IF(G20&lt;&gt;0,(M20+J20)/G20,0)</f>
        <v>-0.009760855551137185</v>
      </c>
      <c r="Q20" s="17">
        <f>+IF(H20&lt;&gt;0,(N20+K20)/H20,0)</f>
        <v>-0.008892843487347288</v>
      </c>
      <c r="R20" s="17">
        <f>+IF(I20&lt;&gt;0,(O20+L20)/I20,0)</f>
        <v>-0.05441222199753904</v>
      </c>
      <c r="S20" s="17">
        <f t="shared" si="1"/>
        <v>-0.024355307012007842</v>
      </c>
    </row>
    <row r="21" spans="1:19" ht="12.75">
      <c r="A21" s="12">
        <v>8</v>
      </c>
      <c r="B21" s="12">
        <v>9</v>
      </c>
      <c r="C21" s="12">
        <v>0</v>
      </c>
      <c r="D21" s="13">
        <v>0</v>
      </c>
      <c r="E21" s="14" t="s">
        <v>66</v>
      </c>
      <c r="F21" s="15" t="s">
        <v>75</v>
      </c>
      <c r="G21" s="16">
        <v>58307642.91</v>
      </c>
      <c r="H21" s="16">
        <v>67613661.01</v>
      </c>
      <c r="I21" s="16">
        <v>62020306</v>
      </c>
      <c r="J21" s="16">
        <v>158534.06</v>
      </c>
      <c r="K21" s="16">
        <v>652469.74</v>
      </c>
      <c r="L21" s="16">
        <v>221012</v>
      </c>
      <c r="M21" s="16">
        <v>2591792.13</v>
      </c>
      <c r="N21" s="16">
        <v>1889315.16</v>
      </c>
      <c r="O21" s="16">
        <v>-1083927</v>
      </c>
      <c r="P21" s="17">
        <f>+IF(G21&lt;&gt;0,(M21+J21)/G21,0)</f>
        <v>0.04716922263939275</v>
      </c>
      <c r="Q21" s="17">
        <f>+IF(H21&lt;&gt;0,(N21+K21)/H21,0)</f>
        <v>0.03759277137240168</v>
      </c>
      <c r="R21" s="17">
        <f>+IF(I21&lt;&gt;0,(O21+L21)/I21,0)</f>
        <v>-0.013913426999215385</v>
      </c>
      <c r="S21" s="17">
        <f t="shared" si="1"/>
        <v>0.023616189004193017</v>
      </c>
    </row>
    <row r="22" spans="1:19" ht="12.75">
      <c r="A22" s="12">
        <v>8</v>
      </c>
      <c r="B22" s="12">
        <v>10</v>
      </c>
      <c r="C22" s="12">
        <v>0</v>
      </c>
      <c r="D22" s="13">
        <v>0</v>
      </c>
      <c r="E22" s="14" t="s">
        <v>66</v>
      </c>
      <c r="F22" s="15" t="s">
        <v>76</v>
      </c>
      <c r="G22" s="16">
        <v>53926752.66</v>
      </c>
      <c r="H22" s="16">
        <v>69635375.99</v>
      </c>
      <c r="I22" s="16">
        <v>68752210</v>
      </c>
      <c r="J22" s="16">
        <v>32156.64</v>
      </c>
      <c r="K22" s="16">
        <v>102655.06</v>
      </c>
      <c r="L22" s="16">
        <v>104448</v>
      </c>
      <c r="M22" s="16">
        <v>4835665.92</v>
      </c>
      <c r="N22" s="16">
        <v>3762753.64</v>
      </c>
      <c r="O22" s="16">
        <v>-850660</v>
      </c>
      <c r="P22" s="17">
        <f>+IF(G22&lt;&gt;0,(M22+J22)/G22,0)</f>
        <v>0.09026730370157615</v>
      </c>
      <c r="Q22" s="17">
        <f>+IF(H22&lt;&gt;0,(N22+K22)/H22,0)</f>
        <v>0.055509267309120196</v>
      </c>
      <c r="R22" s="17">
        <f>+IF(I22&lt;&gt;0,(O22+L22)/I22,0)</f>
        <v>-0.010853643831958274</v>
      </c>
      <c r="S22" s="17">
        <f t="shared" si="1"/>
        <v>0.04497430905957936</v>
      </c>
    </row>
    <row r="23" spans="1:19" ht="12.75">
      <c r="A23" s="12">
        <v>8</v>
      </c>
      <c r="B23" s="12">
        <v>11</v>
      </c>
      <c r="C23" s="12">
        <v>0</v>
      </c>
      <c r="D23" s="13">
        <v>0</v>
      </c>
      <c r="E23" s="14" t="s">
        <v>66</v>
      </c>
      <c r="F23" s="15" t="s">
        <v>77</v>
      </c>
      <c r="G23" s="16">
        <v>71129992.5</v>
      </c>
      <c r="H23" s="16">
        <v>80086998.25</v>
      </c>
      <c r="I23" s="16">
        <v>89797495</v>
      </c>
      <c r="J23" s="16">
        <v>357899.6</v>
      </c>
      <c r="K23" s="16">
        <v>67675.92</v>
      </c>
      <c r="L23" s="16">
        <v>1537311</v>
      </c>
      <c r="M23" s="16">
        <v>-2159486</v>
      </c>
      <c r="N23" s="16">
        <v>-2847649.05</v>
      </c>
      <c r="O23" s="16">
        <v>-2281865</v>
      </c>
      <c r="P23" s="17">
        <f>+IF(G23&lt;&gt;0,(M23+J23)/G23,0)</f>
        <v>-0.025328083649102027</v>
      </c>
      <c r="Q23" s="17">
        <f>+IF(H23&lt;&gt;0,(N23+K23)/H23,0)</f>
        <v>-0.034711915676025475</v>
      </c>
      <c r="R23" s="17">
        <f>+IF(I23&lt;&gt;0,(O23+L23)/I23,0)</f>
        <v>-0.008291478509506307</v>
      </c>
      <c r="S23" s="17">
        <f t="shared" si="1"/>
        <v>-0.022777159278211268</v>
      </c>
    </row>
    <row r="24" spans="1:19" ht="12.75">
      <c r="A24" s="12">
        <v>8</v>
      </c>
      <c r="B24" s="12">
        <v>12</v>
      </c>
      <c r="C24" s="12">
        <v>0</v>
      </c>
      <c r="D24" s="13">
        <v>0</v>
      </c>
      <c r="E24" s="14" t="s">
        <v>66</v>
      </c>
      <c r="F24" s="15" t="s">
        <v>78</v>
      </c>
      <c r="G24" s="16">
        <v>29014754.19</v>
      </c>
      <c r="H24" s="16">
        <v>33625214.19</v>
      </c>
      <c r="I24" s="16">
        <v>34436156</v>
      </c>
      <c r="J24" s="16">
        <v>442019.59</v>
      </c>
      <c r="K24" s="16">
        <v>511979.47</v>
      </c>
      <c r="L24" s="16">
        <v>744190</v>
      </c>
      <c r="M24" s="16">
        <v>1708687.3</v>
      </c>
      <c r="N24" s="16">
        <v>2199362.21</v>
      </c>
      <c r="O24" s="16">
        <v>-2034877</v>
      </c>
      <c r="P24" s="17">
        <f>+IF(G24&lt;&gt;0,(M24+J24)/G24,0)</f>
        <v>0.0741245945396031</v>
      </c>
      <c r="Q24" s="17">
        <f>+IF(H24&lt;&gt;0,(N24+K24)/H24,0)</f>
        <v>0.08063418316622475</v>
      </c>
      <c r="R24" s="17">
        <f>+IF(I24&lt;&gt;0,(O24+L24)/I24,0)</f>
        <v>-0.03748057710041736</v>
      </c>
      <c r="S24" s="17">
        <f t="shared" si="1"/>
        <v>0.039092733535136835</v>
      </c>
    </row>
    <row r="25" spans="1:19" ht="12.75">
      <c r="A25" s="12">
        <v>8</v>
      </c>
      <c r="B25" s="12">
        <v>0</v>
      </c>
      <c r="C25" s="12">
        <v>0</v>
      </c>
      <c r="D25" s="13">
        <v>0</v>
      </c>
      <c r="E25" s="14" t="s">
        <v>79</v>
      </c>
      <c r="F25" s="15" t="s">
        <v>80</v>
      </c>
      <c r="G25" s="16">
        <v>350649027.61</v>
      </c>
      <c r="H25" s="16">
        <v>756189736.86</v>
      </c>
      <c r="I25" s="16">
        <v>496469352</v>
      </c>
      <c r="J25" s="16">
        <v>1934721.25</v>
      </c>
      <c r="K25" s="16">
        <v>4390999.18</v>
      </c>
      <c r="L25" s="16">
        <v>29060922</v>
      </c>
      <c r="M25" s="16">
        <v>63185083.36</v>
      </c>
      <c r="N25" s="16">
        <v>51845856.69</v>
      </c>
      <c r="O25" s="16">
        <v>24883733</v>
      </c>
      <c r="P25" s="17">
        <f>+IF(G25&lt;&gt;0,(M25+J25)/G25,0)</f>
        <v>0.18571220645855535</v>
      </c>
      <c r="Q25" s="17">
        <f>+IF(H25&lt;&gt;0,(N25+K25)/H25,0)</f>
        <v>0.07436871082582759</v>
      </c>
      <c r="R25" s="17">
        <f>+IF(I25&lt;&gt;0,(O25+L25)/I25,0)</f>
        <v>0.10865656617611312</v>
      </c>
      <c r="S25" s="17">
        <f t="shared" si="1"/>
        <v>0.12291249448683202</v>
      </c>
    </row>
    <row r="26" spans="1:19" ht="12.75">
      <c r="A26" s="12">
        <v>8</v>
      </c>
      <c r="B26" s="12">
        <v>1</v>
      </c>
      <c r="C26" s="12">
        <v>1</v>
      </c>
      <c r="D26" s="13">
        <v>1</v>
      </c>
      <c r="E26" s="14" t="s">
        <v>81</v>
      </c>
      <c r="F26" s="15" t="s">
        <v>82</v>
      </c>
      <c r="G26" s="16">
        <v>50690450.58</v>
      </c>
      <c r="H26" s="16">
        <v>53723425.77</v>
      </c>
      <c r="I26" s="16">
        <v>59697247.56</v>
      </c>
      <c r="J26" s="16">
        <v>3568450.72</v>
      </c>
      <c r="K26" s="16">
        <v>2126532.21</v>
      </c>
      <c r="L26" s="16">
        <v>3903000</v>
      </c>
      <c r="M26" s="16">
        <v>8710236.48</v>
      </c>
      <c r="N26" s="16">
        <v>1734541.78</v>
      </c>
      <c r="O26" s="16">
        <v>-560939</v>
      </c>
      <c r="P26" s="17">
        <f>+IF(G26&lt;&gt;0,(M26+J26)/G26,0)</f>
        <v>0.24222880364067187</v>
      </c>
      <c r="Q26" s="17">
        <f>+IF(H26&lt;&gt;0,(N26+K26)/H26,0)</f>
        <v>0.07186946726982708</v>
      </c>
      <c r="R26" s="17">
        <f>+IF(I26&lt;&gt;0,(O26+L26)/I26,0)</f>
        <v>0.0559835023656826</v>
      </c>
      <c r="S26" s="17">
        <f t="shared" si="1"/>
        <v>0.12336059109206053</v>
      </c>
    </row>
    <row r="27" spans="1:19" ht="12.75">
      <c r="A27" s="12">
        <v>8</v>
      </c>
      <c r="B27" s="12">
        <v>2</v>
      </c>
      <c r="C27" s="12">
        <v>1</v>
      </c>
      <c r="D27" s="13">
        <v>1</v>
      </c>
      <c r="E27" s="14" t="s">
        <v>81</v>
      </c>
      <c r="F27" s="15" t="s">
        <v>83</v>
      </c>
      <c r="G27" s="16">
        <v>38270905.43</v>
      </c>
      <c r="H27" s="16">
        <v>43561936.14</v>
      </c>
      <c r="I27" s="16">
        <v>54512065</v>
      </c>
      <c r="J27" s="16">
        <v>921745.75</v>
      </c>
      <c r="K27" s="16">
        <v>1458708.62</v>
      </c>
      <c r="L27" s="16">
        <v>2380551</v>
      </c>
      <c r="M27" s="16">
        <v>2204287.4</v>
      </c>
      <c r="N27" s="16">
        <v>461592.58</v>
      </c>
      <c r="O27" s="16">
        <v>-1169909</v>
      </c>
      <c r="P27" s="17">
        <f>+IF(G27&lt;&gt;0,(M27+J27)/G27,0)</f>
        <v>0.08168171395154787</v>
      </c>
      <c r="Q27" s="17">
        <f>+IF(H27&lt;&gt;0,(N27+K27)/H27,0)</f>
        <v>0.044082090241088175</v>
      </c>
      <c r="R27" s="17">
        <f>+IF(I27&lt;&gt;0,(O27+L27)/I27,0)</f>
        <v>0.022208698202865734</v>
      </c>
      <c r="S27" s="17">
        <f t="shared" si="1"/>
        <v>0.04932416746516726</v>
      </c>
    </row>
    <row r="28" spans="1:19" ht="12.75">
      <c r="A28" s="12">
        <v>8</v>
      </c>
      <c r="B28" s="12">
        <v>4</v>
      </c>
      <c r="C28" s="12">
        <v>1</v>
      </c>
      <c r="D28" s="13">
        <v>1</v>
      </c>
      <c r="E28" s="14" t="s">
        <v>81</v>
      </c>
      <c r="F28" s="15" t="s">
        <v>84</v>
      </c>
      <c r="G28" s="16">
        <v>89812556.54</v>
      </c>
      <c r="H28" s="16">
        <v>105642950.06</v>
      </c>
      <c r="I28" s="16">
        <v>113610209</v>
      </c>
      <c r="J28" s="16">
        <v>1872767.04</v>
      </c>
      <c r="K28" s="16">
        <v>9157061.8</v>
      </c>
      <c r="L28" s="16">
        <v>6370000</v>
      </c>
      <c r="M28" s="16">
        <v>11270103.68</v>
      </c>
      <c r="N28" s="16">
        <v>7278531.15</v>
      </c>
      <c r="O28" s="16">
        <v>3027842</v>
      </c>
      <c r="P28" s="17">
        <f>+IF(G28&lt;&gt;0,(M28+J28)/G28,0)</f>
        <v>0.14633667302574258</v>
      </c>
      <c r="Q28" s="17">
        <f>+IF(H28&lt;&gt;0,(N28+K28)/H28,0)</f>
        <v>0.15557680792391154</v>
      </c>
      <c r="R28" s="17">
        <f>+IF(I28&lt;&gt;0,(O28+L28)/I28,0)</f>
        <v>0.08272004851254168</v>
      </c>
      <c r="S28" s="17">
        <f t="shared" si="1"/>
        <v>0.12821117648739858</v>
      </c>
    </row>
    <row r="29" spans="1:19" ht="12.75">
      <c r="A29" s="12">
        <v>8</v>
      </c>
      <c r="B29" s="12">
        <v>10</v>
      </c>
      <c r="C29" s="12">
        <v>1</v>
      </c>
      <c r="D29" s="13">
        <v>1</v>
      </c>
      <c r="E29" s="14" t="s">
        <v>81</v>
      </c>
      <c r="F29" s="15" t="s">
        <v>85</v>
      </c>
      <c r="G29" s="16">
        <v>8576901.33</v>
      </c>
      <c r="H29" s="16">
        <v>10385756.18</v>
      </c>
      <c r="I29" s="16">
        <v>10352226</v>
      </c>
      <c r="J29" s="16">
        <v>194924.34</v>
      </c>
      <c r="K29" s="16">
        <v>39188.57</v>
      </c>
      <c r="L29" s="16">
        <v>1300000</v>
      </c>
      <c r="M29" s="16">
        <v>696327.11</v>
      </c>
      <c r="N29" s="16">
        <v>549820.6</v>
      </c>
      <c r="O29" s="16">
        <v>-986000</v>
      </c>
      <c r="P29" s="17">
        <f>+IF(G29&lt;&gt;0,(M29+J29)/G29,0)</f>
        <v>0.1039129885851211</v>
      </c>
      <c r="Q29" s="17">
        <f>+IF(H29&lt;&gt;0,(N29+K29)/H29,0)</f>
        <v>0.05671317136582345</v>
      </c>
      <c r="R29" s="17">
        <f>+IF(I29&lt;&gt;0,(O29+L29)/I29,0)</f>
        <v>0.03033164075050139</v>
      </c>
      <c r="S29" s="17">
        <f t="shared" si="1"/>
        <v>0.0636526002338153</v>
      </c>
    </row>
    <row r="30" spans="1:19" ht="12.75">
      <c r="A30" s="12">
        <v>8</v>
      </c>
      <c r="B30" s="12">
        <v>10</v>
      </c>
      <c r="C30" s="12">
        <v>2</v>
      </c>
      <c r="D30" s="13">
        <v>1</v>
      </c>
      <c r="E30" s="14" t="s">
        <v>81</v>
      </c>
      <c r="F30" s="15" t="s">
        <v>86</v>
      </c>
      <c r="G30" s="16">
        <v>53408192.94</v>
      </c>
      <c r="H30" s="16">
        <v>54424952.15</v>
      </c>
      <c r="I30" s="16">
        <v>62704932.67</v>
      </c>
      <c r="J30" s="16">
        <v>4691334.39</v>
      </c>
      <c r="K30" s="16">
        <v>3933178.34</v>
      </c>
      <c r="L30" s="16">
        <v>3950020</v>
      </c>
      <c r="M30" s="16">
        <v>4021363.17</v>
      </c>
      <c r="N30" s="16">
        <v>3409285.12</v>
      </c>
      <c r="O30" s="16">
        <v>-1714441.99</v>
      </c>
      <c r="P30" s="17">
        <f>+IF(G30&lt;&gt;0,(M30+J30)/G30,0)</f>
        <v>0.16313410135010645</v>
      </c>
      <c r="Q30" s="17">
        <f>+IF(H30&lt;&gt;0,(N30+K30)/H30,0)</f>
        <v>0.13490987442237007</v>
      </c>
      <c r="R30" s="17">
        <f>+IF(I30&lt;&gt;0,(O30+L30)/I30,0)</f>
        <v>0.0356523468698272</v>
      </c>
      <c r="S30" s="17">
        <f t="shared" si="1"/>
        <v>0.11123210754743458</v>
      </c>
    </row>
    <row r="31" spans="1:19" ht="12.75">
      <c r="A31" s="12">
        <v>8</v>
      </c>
      <c r="B31" s="12">
        <v>11</v>
      </c>
      <c r="C31" s="12">
        <v>1</v>
      </c>
      <c r="D31" s="13">
        <v>1</v>
      </c>
      <c r="E31" s="14" t="s">
        <v>81</v>
      </c>
      <c r="F31" s="15" t="s">
        <v>87</v>
      </c>
      <c r="G31" s="16">
        <v>11284046.74</v>
      </c>
      <c r="H31" s="16">
        <v>10621574.78</v>
      </c>
      <c r="I31" s="16">
        <v>9535098</v>
      </c>
      <c r="J31" s="16">
        <v>246321.06</v>
      </c>
      <c r="K31" s="16">
        <v>220191.05</v>
      </c>
      <c r="L31" s="16">
        <v>200000</v>
      </c>
      <c r="M31" s="16">
        <v>801552.82</v>
      </c>
      <c r="N31" s="16">
        <v>1087777.41</v>
      </c>
      <c r="O31" s="16">
        <v>-113912</v>
      </c>
      <c r="P31" s="17">
        <f>+IF(G31&lt;&gt;0,(M31+J31)/G31,0)</f>
        <v>0.09286330552721549</v>
      </c>
      <c r="Q31" s="17">
        <f>+IF(H31&lt;&gt;0,(N31+K31)/H31,0)</f>
        <v>0.12314261181523217</v>
      </c>
      <c r="R31" s="17">
        <f>+IF(I31&lt;&gt;0,(O31+L31)/I31,0)</f>
        <v>0.009028538563526037</v>
      </c>
      <c r="S31" s="17">
        <f t="shared" si="1"/>
        <v>0.07501148530199124</v>
      </c>
    </row>
    <row r="32" spans="1:19" ht="12.75">
      <c r="A32" s="12">
        <v>8</v>
      </c>
      <c r="B32" s="12">
        <v>11</v>
      </c>
      <c r="C32" s="12">
        <v>2</v>
      </c>
      <c r="D32" s="13">
        <v>1</v>
      </c>
      <c r="E32" s="14" t="s">
        <v>81</v>
      </c>
      <c r="F32" s="15" t="s">
        <v>88</v>
      </c>
      <c r="G32" s="16">
        <v>90559254.84</v>
      </c>
      <c r="H32" s="16">
        <v>91942471.07</v>
      </c>
      <c r="I32" s="16">
        <v>100617839</v>
      </c>
      <c r="J32" s="16">
        <v>4133523.69</v>
      </c>
      <c r="K32" s="16">
        <v>6482160.9</v>
      </c>
      <c r="L32" s="16">
        <v>8000000</v>
      </c>
      <c r="M32" s="16">
        <v>7742658.87</v>
      </c>
      <c r="N32" s="16">
        <v>979771.24</v>
      </c>
      <c r="O32" s="16">
        <v>-2572930</v>
      </c>
      <c r="P32" s="17">
        <f>+IF(G32&lt;&gt;0,(M32+J32)/G32,0)</f>
        <v>0.13114267096149176</v>
      </c>
      <c r="Q32" s="17">
        <f>+IF(H32&lt;&gt;0,(N32+K32)/H32,0)</f>
        <v>0.08115870775671116</v>
      </c>
      <c r="R32" s="17">
        <f>+IF(I32&lt;&gt;0,(O32+L32)/I32,0)</f>
        <v>0.05393745337742743</v>
      </c>
      <c r="S32" s="17">
        <f t="shared" si="1"/>
        <v>0.08874627736521012</v>
      </c>
    </row>
    <row r="33" spans="1:19" ht="12.75">
      <c r="A33" s="12">
        <v>8</v>
      </c>
      <c r="B33" s="12">
        <v>1</v>
      </c>
      <c r="C33" s="12">
        <v>2</v>
      </c>
      <c r="D33" s="13">
        <v>2</v>
      </c>
      <c r="E33" s="14" t="s">
        <v>81</v>
      </c>
      <c r="F33" s="15" t="s">
        <v>89</v>
      </c>
      <c r="G33" s="16">
        <v>15448435.88</v>
      </c>
      <c r="H33" s="16">
        <v>15678865.31</v>
      </c>
      <c r="I33" s="16">
        <v>17626047.5</v>
      </c>
      <c r="J33" s="16">
        <v>82197.43</v>
      </c>
      <c r="K33" s="16">
        <v>207866.41</v>
      </c>
      <c r="L33" s="16">
        <v>231198</v>
      </c>
      <c r="M33" s="16">
        <v>2212290.48</v>
      </c>
      <c r="N33" s="16">
        <v>1861276.1</v>
      </c>
      <c r="O33" s="16">
        <v>624589</v>
      </c>
      <c r="P33" s="17">
        <f>+IF(G33&lt;&gt;0,(M33+J33)/G33,0)</f>
        <v>0.14852558070105412</v>
      </c>
      <c r="Q33" s="17">
        <f>+IF(H33&lt;&gt;0,(N33+K33)/H33,0)</f>
        <v>0.13197016933874023</v>
      </c>
      <c r="R33" s="17">
        <f>+IF(I33&lt;&gt;0,(O33+L33)/I33,0)</f>
        <v>0.04855240518329478</v>
      </c>
      <c r="S33" s="17">
        <f t="shared" si="1"/>
        <v>0.10968271840769638</v>
      </c>
    </row>
    <row r="34" spans="1:19" ht="12.75">
      <c r="A34" s="12">
        <v>8</v>
      </c>
      <c r="B34" s="12">
        <v>1</v>
      </c>
      <c r="C34" s="12">
        <v>3</v>
      </c>
      <c r="D34" s="13">
        <v>2</v>
      </c>
      <c r="E34" s="14" t="s">
        <v>81</v>
      </c>
      <c r="F34" s="15" t="s">
        <v>90</v>
      </c>
      <c r="G34" s="16">
        <v>18067047.14</v>
      </c>
      <c r="H34" s="16">
        <v>18877000.91</v>
      </c>
      <c r="I34" s="16">
        <v>21879819.45</v>
      </c>
      <c r="J34" s="16">
        <v>142724.96</v>
      </c>
      <c r="K34" s="16">
        <v>158269.83</v>
      </c>
      <c r="L34" s="16">
        <v>100060</v>
      </c>
      <c r="M34" s="16">
        <v>1896866.07</v>
      </c>
      <c r="N34" s="16">
        <v>1744628.9</v>
      </c>
      <c r="O34" s="16">
        <v>-95009.2</v>
      </c>
      <c r="P34" s="17">
        <f>+IF(G34&lt;&gt;0,(M34+J34)/G34,0)</f>
        <v>0.11289011503625268</v>
      </c>
      <c r="Q34" s="17">
        <f>+IF(H34&lt;&gt;0,(N34+K34)/H34,0)</f>
        <v>0.10080514055556085</v>
      </c>
      <c r="R34" s="17">
        <f>+IF(I34&lt;&gt;0,(O34+L34)/I34,0)</f>
        <v>0.00023084285551542807</v>
      </c>
      <c r="S34" s="17">
        <f t="shared" si="1"/>
        <v>0.07130869948244298</v>
      </c>
    </row>
    <row r="35" spans="1:19" ht="12.75">
      <c r="A35" s="12">
        <v>8</v>
      </c>
      <c r="B35" s="12">
        <v>1</v>
      </c>
      <c r="C35" s="12">
        <v>4</v>
      </c>
      <c r="D35" s="13">
        <v>2</v>
      </c>
      <c r="E35" s="14" t="s">
        <v>81</v>
      </c>
      <c r="F35" s="15" t="s">
        <v>91</v>
      </c>
      <c r="G35" s="16">
        <v>17536825.61</v>
      </c>
      <c r="H35" s="16">
        <v>21489169.5</v>
      </c>
      <c r="I35" s="16">
        <v>23983272</v>
      </c>
      <c r="J35" s="16">
        <v>427895.58</v>
      </c>
      <c r="K35" s="16">
        <v>610415.12</v>
      </c>
      <c r="L35" s="16">
        <v>353200</v>
      </c>
      <c r="M35" s="16">
        <v>2163529.26</v>
      </c>
      <c r="N35" s="16">
        <v>1298990.54</v>
      </c>
      <c r="O35" s="16">
        <v>-342084</v>
      </c>
      <c r="P35" s="17">
        <f>+IF(G35&lt;&gt;0,(M35+J35)/G35,0)</f>
        <v>0.1477704630034238</v>
      </c>
      <c r="Q35" s="17">
        <f>+IF(H35&lt;&gt;0,(N35+K35)/H35,0)</f>
        <v>0.08885432543123642</v>
      </c>
      <c r="R35" s="17">
        <f>+IF(I35&lt;&gt;0,(O35+L35)/I35,0)</f>
        <v>0.0004634897190008102</v>
      </c>
      <c r="S35" s="17">
        <f t="shared" si="1"/>
        <v>0.07902942605122035</v>
      </c>
    </row>
    <row r="36" spans="1:19" ht="12.75">
      <c r="A36" s="12">
        <v>8</v>
      </c>
      <c r="B36" s="12">
        <v>1</v>
      </c>
      <c r="C36" s="12">
        <v>5</v>
      </c>
      <c r="D36" s="13">
        <v>2</v>
      </c>
      <c r="E36" s="14" t="s">
        <v>81</v>
      </c>
      <c r="F36" s="15" t="s">
        <v>92</v>
      </c>
      <c r="G36" s="16">
        <v>15799977.69</v>
      </c>
      <c r="H36" s="16">
        <v>17455020.05</v>
      </c>
      <c r="I36" s="16">
        <v>17423994.25</v>
      </c>
      <c r="J36" s="16">
        <v>133256.24</v>
      </c>
      <c r="K36" s="16">
        <v>222129.28</v>
      </c>
      <c r="L36" s="16">
        <v>108000</v>
      </c>
      <c r="M36" s="16">
        <v>2392705.14</v>
      </c>
      <c r="N36" s="16">
        <v>2852720.48</v>
      </c>
      <c r="O36" s="16">
        <v>-890709.07</v>
      </c>
      <c r="P36" s="17">
        <f>+IF(G36&lt;&gt;0,(M36+J36)/G36,0)</f>
        <v>0.1598711991599021</v>
      </c>
      <c r="Q36" s="17">
        <f>+IF(H36&lt;&gt;0,(N36+K36)/H36,0)</f>
        <v>0.17615847768676723</v>
      </c>
      <c r="R36" s="17">
        <f>+IF(I36&lt;&gt;0,(O36+L36)/I36,0)</f>
        <v>-0.044921334268691</v>
      </c>
      <c r="S36" s="17">
        <f t="shared" si="1"/>
        <v>0.09703611419265945</v>
      </c>
    </row>
    <row r="37" spans="1:19" ht="12.75">
      <c r="A37" s="12">
        <v>8</v>
      </c>
      <c r="B37" s="12">
        <v>1</v>
      </c>
      <c r="C37" s="12">
        <v>6</v>
      </c>
      <c r="D37" s="13">
        <v>2</v>
      </c>
      <c r="E37" s="14" t="s">
        <v>81</v>
      </c>
      <c r="F37" s="15" t="s">
        <v>93</v>
      </c>
      <c r="G37" s="16">
        <v>19476831.68</v>
      </c>
      <c r="H37" s="16">
        <v>20661048.36</v>
      </c>
      <c r="I37" s="16">
        <v>24175179.63</v>
      </c>
      <c r="J37" s="16">
        <v>1734287.46</v>
      </c>
      <c r="K37" s="16">
        <v>28814.01</v>
      </c>
      <c r="L37" s="16">
        <v>934000</v>
      </c>
      <c r="M37" s="16">
        <v>2430457.7</v>
      </c>
      <c r="N37" s="16">
        <v>1949520.5</v>
      </c>
      <c r="O37" s="16">
        <v>801897</v>
      </c>
      <c r="P37" s="17">
        <f>+IF(G37&lt;&gt;0,(M37+J37)/G37,0)</f>
        <v>0.21383073122085944</v>
      </c>
      <c r="Q37" s="17">
        <f>+IF(H37&lt;&gt;0,(N37+K37)/H37,0)</f>
        <v>0.09575189387921262</v>
      </c>
      <c r="R37" s="17">
        <f>+IF(I37&lt;&gt;0,(O37+L37)/I37,0)</f>
        <v>0.07180492664657814</v>
      </c>
      <c r="S37" s="17">
        <f t="shared" si="1"/>
        <v>0.12712918391555006</v>
      </c>
    </row>
    <row r="38" spans="1:19" ht="12.75">
      <c r="A38" s="12">
        <v>8</v>
      </c>
      <c r="B38" s="12">
        <v>2</v>
      </c>
      <c r="C38" s="12">
        <v>2</v>
      </c>
      <c r="D38" s="13">
        <v>2</v>
      </c>
      <c r="E38" s="14" t="s">
        <v>81</v>
      </c>
      <c r="F38" s="15" t="s">
        <v>94</v>
      </c>
      <c r="G38" s="16">
        <v>9413481.8</v>
      </c>
      <c r="H38" s="16">
        <v>11281735.02</v>
      </c>
      <c r="I38" s="16">
        <v>10856590</v>
      </c>
      <c r="J38" s="16">
        <v>216814.24</v>
      </c>
      <c r="K38" s="16">
        <v>191658.48</v>
      </c>
      <c r="L38" s="16">
        <v>328000</v>
      </c>
      <c r="M38" s="16">
        <v>1043066.11</v>
      </c>
      <c r="N38" s="16">
        <v>2252593.71</v>
      </c>
      <c r="O38" s="16">
        <v>325718</v>
      </c>
      <c r="P38" s="17">
        <f>+IF(G38&lt;&gt;0,(M38+J38)/G38,0)</f>
        <v>0.13383786963926567</v>
      </c>
      <c r="Q38" s="17">
        <f>+IF(H38&lt;&gt;0,(N38+K38)/H38,0)</f>
        <v>0.21665569929331668</v>
      </c>
      <c r="R38" s="17">
        <f>+IF(I38&lt;&gt;0,(O38+L38)/I38,0)</f>
        <v>0.060213934577984435</v>
      </c>
      <c r="S38" s="17">
        <f t="shared" si="1"/>
        <v>0.1369025011701889</v>
      </c>
    </row>
    <row r="39" spans="1:19" ht="12.75">
      <c r="A39" s="12">
        <v>8</v>
      </c>
      <c r="B39" s="12">
        <v>2</v>
      </c>
      <c r="C39" s="12">
        <v>3</v>
      </c>
      <c r="D39" s="13">
        <v>2</v>
      </c>
      <c r="E39" s="14" t="s">
        <v>81</v>
      </c>
      <c r="F39" s="15" t="s">
        <v>95</v>
      </c>
      <c r="G39" s="16">
        <v>6859825.89</v>
      </c>
      <c r="H39" s="16">
        <v>6506578.69</v>
      </c>
      <c r="I39" s="16">
        <v>9300183.03</v>
      </c>
      <c r="J39" s="16">
        <v>260525</v>
      </c>
      <c r="K39" s="16">
        <v>98924.54</v>
      </c>
      <c r="L39" s="16">
        <v>523000</v>
      </c>
      <c r="M39" s="16">
        <v>313332.82</v>
      </c>
      <c r="N39" s="16">
        <v>-33671.26</v>
      </c>
      <c r="O39" s="16">
        <v>-1589432.79</v>
      </c>
      <c r="P39" s="17">
        <f>+IF(G39&lt;&gt;0,(M39+J39)/G39,0)</f>
        <v>0.08365486663977124</v>
      </c>
      <c r="Q39" s="17">
        <f>+IF(H39&lt;&gt;0,(N39+K39)/H39,0)</f>
        <v>0.010028815927530108</v>
      </c>
      <c r="R39" s="17">
        <f>+IF(I39&lt;&gt;0,(O39+L39)/I39,0)</f>
        <v>-0.11466793573416373</v>
      </c>
      <c r="S39" s="17">
        <f t="shared" si="1"/>
        <v>-0.006994751055620793</v>
      </c>
    </row>
    <row r="40" spans="1:19" ht="12.75">
      <c r="A40" s="12">
        <v>8</v>
      </c>
      <c r="B40" s="12">
        <v>2</v>
      </c>
      <c r="C40" s="12">
        <v>4</v>
      </c>
      <c r="D40" s="13">
        <v>2</v>
      </c>
      <c r="E40" s="14" t="s">
        <v>81</v>
      </c>
      <c r="F40" s="15" t="s">
        <v>96</v>
      </c>
      <c r="G40" s="16">
        <v>12995990.55</v>
      </c>
      <c r="H40" s="16">
        <v>13115836.45</v>
      </c>
      <c r="I40" s="16">
        <v>13748962.41</v>
      </c>
      <c r="J40" s="16">
        <v>153891.22</v>
      </c>
      <c r="K40" s="16">
        <v>116272.59</v>
      </c>
      <c r="L40" s="16">
        <v>205000</v>
      </c>
      <c r="M40" s="16">
        <v>977623.61</v>
      </c>
      <c r="N40" s="16">
        <v>418866.88</v>
      </c>
      <c r="O40" s="16">
        <v>-242030</v>
      </c>
      <c r="P40" s="17">
        <f>+IF(G40&lt;&gt;0,(M40+J40)/G40,0)</f>
        <v>0.0870664552768546</v>
      </c>
      <c r="Q40" s="17">
        <f>+IF(H40&lt;&gt;0,(N40+K40)/H40,0)</f>
        <v>0.0408010173075923</v>
      </c>
      <c r="R40" s="17">
        <f>+IF(I40&lt;&gt;0,(O40+L40)/I40,0)</f>
        <v>-0.0026932941480054566</v>
      </c>
      <c r="S40" s="17">
        <f t="shared" si="1"/>
        <v>0.04172472614548048</v>
      </c>
    </row>
    <row r="41" spans="1:19" ht="12.75">
      <c r="A41" s="12">
        <v>8</v>
      </c>
      <c r="B41" s="12">
        <v>2</v>
      </c>
      <c r="C41" s="12">
        <v>5</v>
      </c>
      <c r="D41" s="13">
        <v>2</v>
      </c>
      <c r="E41" s="14" t="s">
        <v>81</v>
      </c>
      <c r="F41" s="15" t="s">
        <v>83</v>
      </c>
      <c r="G41" s="16">
        <v>17268313.96</v>
      </c>
      <c r="H41" s="16">
        <v>17472435.04</v>
      </c>
      <c r="I41" s="16">
        <v>18053640</v>
      </c>
      <c r="J41" s="16">
        <v>337131.53</v>
      </c>
      <c r="K41" s="16">
        <v>175498.52</v>
      </c>
      <c r="L41" s="16">
        <v>265800</v>
      </c>
      <c r="M41" s="16">
        <v>2966007.44</v>
      </c>
      <c r="N41" s="16">
        <v>2059686.32</v>
      </c>
      <c r="O41" s="16">
        <v>-860828</v>
      </c>
      <c r="P41" s="17">
        <f>+IF(G41&lt;&gt;0,(M41+J41)/G41,0)</f>
        <v>0.1912832357375091</v>
      </c>
      <c r="Q41" s="17">
        <f>+IF(H41&lt;&gt;0,(N41+K41)/H41,0)</f>
        <v>0.1279263499840146</v>
      </c>
      <c r="R41" s="17">
        <f>+IF(I41&lt;&gt;0,(O41+L41)/I41,0)</f>
        <v>-0.0329588936081588</v>
      </c>
      <c r="S41" s="17">
        <f t="shared" si="1"/>
        <v>0.09541689737112163</v>
      </c>
    </row>
    <row r="42" spans="1:19" ht="12.75">
      <c r="A42" s="12">
        <v>8</v>
      </c>
      <c r="B42" s="12">
        <v>2</v>
      </c>
      <c r="C42" s="12">
        <v>7</v>
      </c>
      <c r="D42" s="13">
        <v>2</v>
      </c>
      <c r="E42" s="14" t="s">
        <v>81</v>
      </c>
      <c r="F42" s="15" t="s">
        <v>97</v>
      </c>
      <c r="G42" s="16">
        <v>7056788.28</v>
      </c>
      <c r="H42" s="16">
        <v>8158645.35</v>
      </c>
      <c r="I42" s="16">
        <v>10279663</v>
      </c>
      <c r="J42" s="16">
        <v>64431.36</v>
      </c>
      <c r="K42" s="16">
        <v>107749.8</v>
      </c>
      <c r="L42" s="16">
        <v>70000</v>
      </c>
      <c r="M42" s="16">
        <v>587745.49</v>
      </c>
      <c r="N42" s="16">
        <v>541603.31</v>
      </c>
      <c r="O42" s="16">
        <v>-220187</v>
      </c>
      <c r="P42" s="17">
        <f>+IF(G42&lt;&gt;0,(M42+J42)/G42,0)</f>
        <v>0.09241836712720534</v>
      </c>
      <c r="Q42" s="17">
        <f>+IF(H42&lt;&gt;0,(N42+K42)/H42,0)</f>
        <v>0.07959079996043708</v>
      </c>
      <c r="R42" s="17">
        <f>+IF(I42&lt;&gt;0,(O42+L42)/I42,0)</f>
        <v>-0.0146101093002757</v>
      </c>
      <c r="S42" s="17">
        <f t="shared" si="1"/>
        <v>0.052466352595788905</v>
      </c>
    </row>
    <row r="43" spans="1:19" ht="12.75">
      <c r="A43" s="12">
        <v>8</v>
      </c>
      <c r="B43" s="12">
        <v>3</v>
      </c>
      <c r="C43" s="12">
        <v>1</v>
      </c>
      <c r="D43" s="13">
        <v>2</v>
      </c>
      <c r="E43" s="14" t="s">
        <v>81</v>
      </c>
      <c r="F43" s="15" t="s">
        <v>98</v>
      </c>
      <c r="G43" s="16">
        <v>12038960.16</v>
      </c>
      <c r="H43" s="16">
        <v>12408365.69</v>
      </c>
      <c r="I43" s="16">
        <v>11610110.49</v>
      </c>
      <c r="J43" s="16">
        <v>107366.43</v>
      </c>
      <c r="K43" s="16">
        <v>43431.34</v>
      </c>
      <c r="L43" s="16">
        <v>31367</v>
      </c>
      <c r="M43" s="16">
        <v>1602365.18</v>
      </c>
      <c r="N43" s="16">
        <v>1605321.88</v>
      </c>
      <c r="O43" s="16">
        <v>-490973.05</v>
      </c>
      <c r="P43" s="17">
        <f>+IF(G43&lt;&gt;0,(M43+J43)/G43,0)</f>
        <v>0.1420165518680477</v>
      </c>
      <c r="Q43" s="17">
        <f>+IF(H43&lt;&gt;0,(N43+K43)/H43,0)</f>
        <v>0.13287432536975785</v>
      </c>
      <c r="R43" s="17">
        <f>+IF(I43&lt;&gt;0,(O43+L43)/I43,0)</f>
        <v>-0.03958670767137548</v>
      </c>
      <c r="S43" s="17">
        <f t="shared" si="1"/>
        <v>0.07843472318881003</v>
      </c>
    </row>
    <row r="44" spans="1:19" ht="12.75">
      <c r="A44" s="12">
        <v>8</v>
      </c>
      <c r="B44" s="12">
        <v>3</v>
      </c>
      <c r="C44" s="12">
        <v>3</v>
      </c>
      <c r="D44" s="13">
        <v>2</v>
      </c>
      <c r="E44" s="14" t="s">
        <v>81</v>
      </c>
      <c r="F44" s="15" t="s">
        <v>99</v>
      </c>
      <c r="G44" s="16">
        <v>15111754.51</v>
      </c>
      <c r="H44" s="16">
        <v>15400739.71</v>
      </c>
      <c r="I44" s="16">
        <v>20141554.01</v>
      </c>
      <c r="J44" s="16">
        <v>906095.37</v>
      </c>
      <c r="K44" s="16">
        <v>90428.35</v>
      </c>
      <c r="L44" s="16">
        <v>251546</v>
      </c>
      <c r="M44" s="16">
        <v>1943056.55</v>
      </c>
      <c r="N44" s="16">
        <v>792495.54</v>
      </c>
      <c r="O44" s="16">
        <v>309787</v>
      </c>
      <c r="P44" s="17">
        <f>+IF(G44&lt;&gt;0,(M44+J44)/G44,0)</f>
        <v>0.18853879065561924</v>
      </c>
      <c r="Q44" s="17">
        <f>+IF(H44&lt;&gt;0,(N44+K44)/H44,0)</f>
        <v>0.05732996639289347</v>
      </c>
      <c r="R44" s="17">
        <f>+IF(I44&lt;&gt;0,(O44+L44)/I44,0)</f>
        <v>0.027869398742584907</v>
      </c>
      <c r="S44" s="17">
        <f t="shared" si="1"/>
        <v>0.09124605193036588</v>
      </c>
    </row>
    <row r="45" spans="1:19" ht="12.75">
      <c r="A45" s="12">
        <v>8</v>
      </c>
      <c r="B45" s="12">
        <v>3</v>
      </c>
      <c r="C45" s="12">
        <v>4</v>
      </c>
      <c r="D45" s="13">
        <v>2</v>
      </c>
      <c r="E45" s="14" t="s">
        <v>81</v>
      </c>
      <c r="F45" s="15" t="s">
        <v>100</v>
      </c>
      <c r="G45" s="16">
        <v>14115052.67</v>
      </c>
      <c r="H45" s="16">
        <v>15853147.84</v>
      </c>
      <c r="I45" s="16">
        <v>17148156</v>
      </c>
      <c r="J45" s="16">
        <v>99580.73</v>
      </c>
      <c r="K45" s="16">
        <v>439080.61</v>
      </c>
      <c r="L45" s="16">
        <v>259060</v>
      </c>
      <c r="M45" s="16">
        <v>3316150.98</v>
      </c>
      <c r="N45" s="16">
        <v>2994024.61</v>
      </c>
      <c r="O45" s="16">
        <v>1220292</v>
      </c>
      <c r="P45" s="17">
        <f>+IF(G45&lt;&gt;0,(M45+J45)/G45,0)</f>
        <v>0.24199213349446183</v>
      </c>
      <c r="Q45" s="17">
        <f>+IF(H45&lt;&gt;0,(N45+K45)/H45,0)</f>
        <v>0.21655668985422138</v>
      </c>
      <c r="R45" s="17">
        <f>+IF(I45&lt;&gt;0,(O45+L45)/I45,0)</f>
        <v>0.08626886762635003</v>
      </c>
      <c r="S45" s="17">
        <f t="shared" si="1"/>
        <v>0.18160589699167773</v>
      </c>
    </row>
    <row r="46" spans="1:19" ht="12.75">
      <c r="A46" s="12">
        <v>8</v>
      </c>
      <c r="B46" s="12">
        <v>4</v>
      </c>
      <c r="C46" s="12">
        <v>3</v>
      </c>
      <c r="D46" s="13">
        <v>2</v>
      </c>
      <c r="E46" s="14" t="s">
        <v>81</v>
      </c>
      <c r="F46" s="15" t="s">
        <v>101</v>
      </c>
      <c r="G46" s="16">
        <v>8062197.16</v>
      </c>
      <c r="H46" s="16">
        <v>8749707.91</v>
      </c>
      <c r="I46" s="16">
        <v>11367648</v>
      </c>
      <c r="J46" s="16">
        <v>533184.05</v>
      </c>
      <c r="K46" s="16">
        <v>216923.65</v>
      </c>
      <c r="L46" s="16">
        <v>210500</v>
      </c>
      <c r="M46" s="16">
        <v>-13546.37</v>
      </c>
      <c r="N46" s="16">
        <v>-68638.56</v>
      </c>
      <c r="O46" s="16">
        <v>-748373</v>
      </c>
      <c r="P46" s="17">
        <f>+IF(G46&lt;&gt;0,(M46+J46)/G46,0)</f>
        <v>0.06445360609365203</v>
      </c>
      <c r="Q46" s="17">
        <f>+IF(H46&lt;&gt;0,(N46+K46)/H46,0)</f>
        <v>0.01694743316294315</v>
      </c>
      <c r="R46" s="17">
        <f>+IF(I46&lt;&gt;0,(O46+L46)/I46,0)</f>
        <v>-0.04731612027395641</v>
      </c>
      <c r="S46" s="17">
        <f t="shared" si="1"/>
        <v>0.011361639660879587</v>
      </c>
    </row>
    <row r="47" spans="1:19" ht="12.75">
      <c r="A47" s="12">
        <v>8</v>
      </c>
      <c r="B47" s="12">
        <v>4</v>
      </c>
      <c r="C47" s="12">
        <v>5</v>
      </c>
      <c r="D47" s="13">
        <v>2</v>
      </c>
      <c r="E47" s="14" t="s">
        <v>81</v>
      </c>
      <c r="F47" s="15" t="s">
        <v>84</v>
      </c>
      <c r="G47" s="16">
        <v>14795190.39</v>
      </c>
      <c r="H47" s="16">
        <v>15319786.84</v>
      </c>
      <c r="I47" s="16">
        <v>18538700</v>
      </c>
      <c r="J47" s="16">
        <v>268267.2</v>
      </c>
      <c r="K47" s="16">
        <v>70224.82</v>
      </c>
      <c r="L47" s="16">
        <v>795074</v>
      </c>
      <c r="M47" s="16">
        <v>2293282.55</v>
      </c>
      <c r="N47" s="16">
        <v>2812018.65</v>
      </c>
      <c r="O47" s="16">
        <v>1845007</v>
      </c>
      <c r="P47" s="17">
        <f>+IF(G47&lt;&gt;0,(M47+J47)/G47,0)</f>
        <v>0.17313394978217647</v>
      </c>
      <c r="Q47" s="17">
        <f>+IF(H47&lt;&gt;0,(N47+K47)/H47,0)</f>
        <v>0.18813861446651825</v>
      </c>
      <c r="R47" s="17">
        <f>+IF(I47&lt;&gt;0,(O47+L47)/I47,0)</f>
        <v>0.14240917647947268</v>
      </c>
      <c r="S47" s="17">
        <f t="shared" si="1"/>
        <v>0.1678939135760558</v>
      </c>
    </row>
    <row r="48" spans="1:19" ht="12.75">
      <c r="A48" s="12">
        <v>8</v>
      </c>
      <c r="B48" s="12">
        <v>4</v>
      </c>
      <c r="C48" s="12">
        <v>7</v>
      </c>
      <c r="D48" s="13">
        <v>2</v>
      </c>
      <c r="E48" s="14" t="s">
        <v>81</v>
      </c>
      <c r="F48" s="15" t="s">
        <v>102</v>
      </c>
      <c r="G48" s="16">
        <v>15188535.54</v>
      </c>
      <c r="H48" s="16">
        <v>14719234.84</v>
      </c>
      <c r="I48" s="16">
        <v>19518327</v>
      </c>
      <c r="J48" s="16">
        <v>1229977.08</v>
      </c>
      <c r="K48" s="16">
        <v>8124.46</v>
      </c>
      <c r="L48" s="16">
        <v>1591500</v>
      </c>
      <c r="M48" s="16">
        <v>1264273.11</v>
      </c>
      <c r="N48" s="16">
        <v>1269882.29</v>
      </c>
      <c r="O48" s="16">
        <v>967794</v>
      </c>
      <c r="P48" s="17">
        <f>+IF(G48&lt;&gt;0,(M48+J48)/G48,0)</f>
        <v>0.16421926810726617</v>
      </c>
      <c r="Q48" s="17">
        <f>+IF(H48&lt;&gt;0,(N48+K48)/H48,0)</f>
        <v>0.08682562401457004</v>
      </c>
      <c r="R48" s="17">
        <f>+IF(I48&lt;&gt;0,(O48+L48)/I48,0)</f>
        <v>0.13112261107214773</v>
      </c>
      <c r="S48" s="17">
        <f t="shared" si="1"/>
        <v>0.127389167731328</v>
      </c>
    </row>
    <row r="49" spans="1:19" ht="12.75">
      <c r="A49" s="12">
        <v>8</v>
      </c>
      <c r="B49" s="12">
        <v>4</v>
      </c>
      <c r="C49" s="12">
        <v>8</v>
      </c>
      <c r="D49" s="13">
        <v>2</v>
      </c>
      <c r="E49" s="14" t="s">
        <v>81</v>
      </c>
      <c r="F49" s="15" t="s">
        <v>103</v>
      </c>
      <c r="G49" s="16">
        <v>9039962.45</v>
      </c>
      <c r="H49" s="16">
        <v>11741038.9</v>
      </c>
      <c r="I49" s="16">
        <v>17133506</v>
      </c>
      <c r="J49" s="16">
        <v>279336.21</v>
      </c>
      <c r="K49" s="16">
        <v>239251.59</v>
      </c>
      <c r="L49" s="16">
        <v>789453</v>
      </c>
      <c r="M49" s="16">
        <v>668001.76</v>
      </c>
      <c r="N49" s="16">
        <v>354758.69</v>
      </c>
      <c r="O49" s="16">
        <v>-1102210</v>
      </c>
      <c r="P49" s="17">
        <f>+IF(G49&lt;&gt;0,(M49+J49)/G49,0)</f>
        <v>0.10479445852122982</v>
      </c>
      <c r="Q49" s="17">
        <f>+IF(H49&lt;&gt;0,(N49+K49)/H49,0)</f>
        <v>0.050592650706574184</v>
      </c>
      <c r="R49" s="17">
        <f>+IF(I49&lt;&gt;0,(O49+L49)/I49,0)</f>
        <v>-0.018254115649184704</v>
      </c>
      <c r="S49" s="17">
        <f t="shared" si="1"/>
        <v>0.04571099785953977</v>
      </c>
    </row>
    <row r="50" spans="1:19" ht="12.75">
      <c r="A50" s="12">
        <v>8</v>
      </c>
      <c r="B50" s="12">
        <v>5</v>
      </c>
      <c r="C50" s="12">
        <v>2</v>
      </c>
      <c r="D50" s="13">
        <v>2</v>
      </c>
      <c r="E50" s="14" t="s">
        <v>81</v>
      </c>
      <c r="F50" s="15" t="s">
        <v>104</v>
      </c>
      <c r="G50" s="16">
        <v>13913376.04</v>
      </c>
      <c r="H50" s="16">
        <v>13674719.97</v>
      </c>
      <c r="I50" s="16">
        <v>15976591</v>
      </c>
      <c r="J50" s="16">
        <v>629683.62</v>
      </c>
      <c r="K50" s="16">
        <v>247536.76</v>
      </c>
      <c r="L50" s="16">
        <v>200000</v>
      </c>
      <c r="M50" s="16">
        <v>-204001.69</v>
      </c>
      <c r="N50" s="16">
        <v>-168148.39</v>
      </c>
      <c r="O50" s="16">
        <v>-2318821</v>
      </c>
      <c r="P50" s="17">
        <f>+IF(G50&lt;&gt;0,(M50+J50)/G50,0)</f>
        <v>0.030595157406526907</v>
      </c>
      <c r="Q50" s="17">
        <f>+IF(H50&lt;&gt;0,(N50+K50)/H50,0)</f>
        <v>0.005805484146963485</v>
      </c>
      <c r="R50" s="17">
        <f>+IF(I50&lt;&gt;0,(O50+L50)/I50,0)</f>
        <v>-0.13262034435255932</v>
      </c>
      <c r="S50" s="17">
        <f t="shared" si="1"/>
        <v>-0.03207323426635631</v>
      </c>
    </row>
    <row r="51" spans="1:19" ht="12.75">
      <c r="A51" s="12">
        <v>8</v>
      </c>
      <c r="B51" s="12">
        <v>6</v>
      </c>
      <c r="C51" s="12">
        <v>3</v>
      </c>
      <c r="D51" s="13">
        <v>2</v>
      </c>
      <c r="E51" s="14" t="s">
        <v>81</v>
      </c>
      <c r="F51" s="15" t="s">
        <v>105</v>
      </c>
      <c r="G51" s="16">
        <v>10710776.61</v>
      </c>
      <c r="H51" s="16">
        <v>12487486.25</v>
      </c>
      <c r="I51" s="16">
        <v>11905114.57</v>
      </c>
      <c r="J51" s="16">
        <v>23623.27</v>
      </c>
      <c r="K51" s="16">
        <v>14294.07</v>
      </c>
      <c r="L51" s="16">
        <v>54200</v>
      </c>
      <c r="M51" s="16">
        <v>712940.67</v>
      </c>
      <c r="N51" s="16">
        <v>301905</v>
      </c>
      <c r="O51" s="16">
        <v>252071.77</v>
      </c>
      <c r="P51" s="17">
        <f>+IF(G51&lt;&gt;0,(M51+J51)/G51,0)</f>
        <v>0.06876849054178902</v>
      </c>
      <c r="Q51" s="17">
        <f>+IF(H51&lt;&gt;0,(N51+K51)/H51,0)</f>
        <v>0.02532127472813033</v>
      </c>
      <c r="R51" s="17">
        <f>+IF(I51&lt;&gt;0,(O51+L51)/I51,0)</f>
        <v>0.025726066574090937</v>
      </c>
      <c r="S51" s="17">
        <f t="shared" si="1"/>
        <v>0.0399386106146701</v>
      </c>
    </row>
    <row r="52" spans="1:19" ht="12.75">
      <c r="A52" s="12">
        <v>8</v>
      </c>
      <c r="B52" s="12">
        <v>6</v>
      </c>
      <c r="C52" s="12">
        <v>5</v>
      </c>
      <c r="D52" s="13">
        <v>2</v>
      </c>
      <c r="E52" s="14" t="s">
        <v>81</v>
      </c>
      <c r="F52" s="15" t="s">
        <v>106</v>
      </c>
      <c r="G52" s="16">
        <v>11876944.39</v>
      </c>
      <c r="H52" s="16">
        <v>13138282.82</v>
      </c>
      <c r="I52" s="16">
        <v>19177161.3</v>
      </c>
      <c r="J52" s="16">
        <v>127321.1</v>
      </c>
      <c r="K52" s="16">
        <v>157246.92</v>
      </c>
      <c r="L52" s="16">
        <v>95000</v>
      </c>
      <c r="M52" s="16">
        <v>1488451.99</v>
      </c>
      <c r="N52" s="16">
        <v>1043156.25</v>
      </c>
      <c r="O52" s="16">
        <v>-223855</v>
      </c>
      <c r="P52" s="17">
        <f>+IF(G52&lt;&gt;0,(M52+J52)/G52,0)</f>
        <v>0.13604282692107478</v>
      </c>
      <c r="Q52" s="17">
        <f>+IF(H52&lt;&gt;0,(N52+K52)/H52,0)</f>
        <v>0.09136682368967301</v>
      </c>
      <c r="R52" s="17">
        <f>+IF(I52&lt;&gt;0,(O52+L52)/I52,0)</f>
        <v>-0.006719190498752284</v>
      </c>
      <c r="S52" s="17">
        <f t="shared" si="1"/>
        <v>0.07356348670399851</v>
      </c>
    </row>
    <row r="53" spans="1:19" ht="12.75">
      <c r="A53" s="12">
        <v>8</v>
      </c>
      <c r="B53" s="12">
        <v>7</v>
      </c>
      <c r="C53" s="12">
        <v>1</v>
      </c>
      <c r="D53" s="13">
        <v>2</v>
      </c>
      <c r="E53" s="14" t="s">
        <v>81</v>
      </c>
      <c r="F53" s="15" t="s">
        <v>107</v>
      </c>
      <c r="G53" s="16">
        <v>13892192.67</v>
      </c>
      <c r="H53" s="16">
        <v>12790083.56</v>
      </c>
      <c r="I53" s="16">
        <v>14223135.41</v>
      </c>
      <c r="J53" s="16">
        <v>305091.98</v>
      </c>
      <c r="K53" s="16">
        <v>144452.74</v>
      </c>
      <c r="L53" s="16">
        <v>800000</v>
      </c>
      <c r="M53" s="16">
        <v>558252.06</v>
      </c>
      <c r="N53" s="16">
        <v>-441791.6</v>
      </c>
      <c r="O53" s="16">
        <v>-613772.25</v>
      </c>
      <c r="P53" s="17">
        <f>+IF(G53&lt;&gt;0,(M53+J53)/G53,0)</f>
        <v>0.062145988074609686</v>
      </c>
      <c r="Q53" s="17">
        <f>+IF(H53&lt;&gt;0,(N53+K53)/H53,0)</f>
        <v>-0.02324760886863197</v>
      </c>
      <c r="R53" s="17">
        <f>+IF(I53&lt;&gt;0,(O53+L53)/I53,0)</f>
        <v>0.013093297970647668</v>
      </c>
      <c r="S53" s="17">
        <f t="shared" si="1"/>
        <v>0.01733055905887513</v>
      </c>
    </row>
    <row r="54" spans="1:19" ht="12.75">
      <c r="A54" s="12">
        <v>8</v>
      </c>
      <c r="B54" s="12">
        <v>7</v>
      </c>
      <c r="C54" s="12">
        <v>3</v>
      </c>
      <c r="D54" s="13">
        <v>2</v>
      </c>
      <c r="E54" s="14" t="s">
        <v>81</v>
      </c>
      <c r="F54" s="15" t="s">
        <v>108</v>
      </c>
      <c r="G54" s="16">
        <v>11381797.56</v>
      </c>
      <c r="H54" s="16">
        <v>14094266.37</v>
      </c>
      <c r="I54" s="16">
        <v>14611787</v>
      </c>
      <c r="J54" s="16">
        <v>224130.41</v>
      </c>
      <c r="K54" s="16">
        <v>128515.56</v>
      </c>
      <c r="L54" s="16">
        <v>240000</v>
      </c>
      <c r="M54" s="16">
        <v>635614.26</v>
      </c>
      <c r="N54" s="16">
        <v>1547827.87</v>
      </c>
      <c r="O54" s="16">
        <v>709554</v>
      </c>
      <c r="P54" s="17">
        <f>+IF(G54&lt;&gt;0,(M54+J54)/G54,0)</f>
        <v>0.07553680914352864</v>
      </c>
      <c r="Q54" s="17">
        <f>+IF(H54&lt;&gt;0,(N54+K54)/H54,0)</f>
        <v>0.1189379699512519</v>
      </c>
      <c r="R54" s="17">
        <f>+IF(I54&lt;&gt;0,(O54+L54)/I54,0)</f>
        <v>0.06498548055757998</v>
      </c>
      <c r="S54" s="17">
        <f t="shared" si="1"/>
        <v>0.08648675321745351</v>
      </c>
    </row>
    <row r="55" spans="1:19" ht="12.75">
      <c r="A55" s="12">
        <v>8</v>
      </c>
      <c r="B55" s="12">
        <v>8</v>
      </c>
      <c r="C55" s="12">
        <v>1</v>
      </c>
      <c r="D55" s="13">
        <v>2</v>
      </c>
      <c r="E55" s="14" t="s">
        <v>81</v>
      </c>
      <c r="F55" s="15" t="s">
        <v>109</v>
      </c>
      <c r="G55" s="16">
        <v>10731565.56</v>
      </c>
      <c r="H55" s="16">
        <v>11181638.16</v>
      </c>
      <c r="I55" s="16">
        <v>22834849</v>
      </c>
      <c r="J55" s="16">
        <v>41094.54</v>
      </c>
      <c r="K55" s="16">
        <v>259165.92</v>
      </c>
      <c r="L55" s="16">
        <v>338000</v>
      </c>
      <c r="M55" s="16">
        <v>2755016.42</v>
      </c>
      <c r="N55" s="16">
        <v>1377068.87</v>
      </c>
      <c r="O55" s="16">
        <v>1638509</v>
      </c>
      <c r="P55" s="17">
        <f>+IF(G55&lt;&gt;0,(M55+J55)/G55,0)</f>
        <v>0.26055014474514376</v>
      </c>
      <c r="Q55" s="17">
        <f>+IF(H55&lt;&gt;0,(N55+K55)/H55,0)</f>
        <v>0.14633229644769688</v>
      </c>
      <c r="R55" s="17">
        <f>+IF(I55&lt;&gt;0,(O55+L55)/I55,0)</f>
        <v>0.0865566923608735</v>
      </c>
      <c r="S55" s="17">
        <f t="shared" si="1"/>
        <v>0.1644797111845714</v>
      </c>
    </row>
    <row r="56" spans="1:19" ht="12.75">
      <c r="A56" s="12">
        <v>8</v>
      </c>
      <c r="B56" s="12">
        <v>8</v>
      </c>
      <c r="C56" s="12">
        <v>2</v>
      </c>
      <c r="D56" s="13">
        <v>2</v>
      </c>
      <c r="E56" s="14" t="s">
        <v>81</v>
      </c>
      <c r="F56" s="15" t="s">
        <v>110</v>
      </c>
      <c r="G56" s="16">
        <v>12618936.49</v>
      </c>
      <c r="H56" s="16">
        <v>14970958.2</v>
      </c>
      <c r="I56" s="16">
        <v>23282761</v>
      </c>
      <c r="J56" s="16">
        <v>18869.4</v>
      </c>
      <c r="K56" s="16">
        <v>123102.4</v>
      </c>
      <c r="L56" s="16">
        <v>100000</v>
      </c>
      <c r="M56" s="16">
        <v>2322709.96</v>
      </c>
      <c r="N56" s="16">
        <v>2308485.33</v>
      </c>
      <c r="O56" s="16">
        <v>923845</v>
      </c>
      <c r="P56" s="17">
        <f>+IF(G56&lt;&gt;0,(M56+J56)/G56,0)</f>
        <v>0.18556075322636004</v>
      </c>
      <c r="Q56" s="17">
        <f>+IF(H56&lt;&gt;0,(N56+K56)/H56,0)</f>
        <v>0.16242031388478528</v>
      </c>
      <c r="R56" s="17">
        <f>+IF(I56&lt;&gt;0,(O56+L56)/I56,0)</f>
        <v>0.04397438087347115</v>
      </c>
      <c r="S56" s="17">
        <f t="shared" si="1"/>
        <v>0.13065181599487216</v>
      </c>
    </row>
    <row r="57" spans="1:19" ht="12.75">
      <c r="A57" s="12">
        <v>8</v>
      </c>
      <c r="B57" s="12">
        <v>8</v>
      </c>
      <c r="C57" s="12">
        <v>3</v>
      </c>
      <c r="D57" s="13">
        <v>2</v>
      </c>
      <c r="E57" s="14" t="s">
        <v>81</v>
      </c>
      <c r="F57" s="15" t="s">
        <v>111</v>
      </c>
      <c r="G57" s="16">
        <v>14314545.59</v>
      </c>
      <c r="H57" s="16">
        <v>16632400.03</v>
      </c>
      <c r="I57" s="16">
        <v>20427102</v>
      </c>
      <c r="J57" s="16">
        <v>599185.35</v>
      </c>
      <c r="K57" s="16">
        <v>1177187.44</v>
      </c>
      <c r="L57" s="16">
        <v>2338324</v>
      </c>
      <c r="M57" s="16">
        <v>1776055.02</v>
      </c>
      <c r="N57" s="16">
        <v>449848.81</v>
      </c>
      <c r="O57" s="16">
        <v>-787059</v>
      </c>
      <c r="P57" s="17">
        <f>+IF(G57&lt;&gt;0,(M57+J57)/G57,0)</f>
        <v>0.16593194349524581</v>
      </c>
      <c r="Q57" s="17">
        <f>+IF(H57&lt;&gt;0,(N57+K57)/H57,0)</f>
        <v>0.09782329952774711</v>
      </c>
      <c r="R57" s="17">
        <f>+IF(I57&lt;&gt;0,(O57+L57)/I57,0)</f>
        <v>0.07594151142927666</v>
      </c>
      <c r="S57" s="17">
        <f t="shared" si="1"/>
        <v>0.11323225148408984</v>
      </c>
    </row>
    <row r="58" spans="1:19" ht="12.75">
      <c r="A58" s="12">
        <v>8</v>
      </c>
      <c r="B58" s="12">
        <v>8</v>
      </c>
      <c r="C58" s="12">
        <v>4</v>
      </c>
      <c r="D58" s="13">
        <v>2</v>
      </c>
      <c r="E58" s="14" t="s">
        <v>81</v>
      </c>
      <c r="F58" s="15" t="s">
        <v>112</v>
      </c>
      <c r="G58" s="16">
        <v>9795010.26</v>
      </c>
      <c r="H58" s="16">
        <v>10911656.49</v>
      </c>
      <c r="I58" s="16">
        <v>12440481.7</v>
      </c>
      <c r="J58" s="16">
        <v>33748.08</v>
      </c>
      <c r="K58" s="16">
        <v>52586.28</v>
      </c>
      <c r="L58" s="16">
        <v>90000</v>
      </c>
      <c r="M58" s="16">
        <v>2326590.96</v>
      </c>
      <c r="N58" s="16">
        <v>2198393.57</v>
      </c>
      <c r="O58" s="16">
        <v>1188268.22</v>
      </c>
      <c r="P58" s="17">
        <f>+IF(G58&lt;&gt;0,(M58+J58)/G58,0)</f>
        <v>0.24097361588674845</v>
      </c>
      <c r="Q58" s="17">
        <f>+IF(H58&lt;&gt;0,(N58+K58)/H58,0)</f>
        <v>0.20629130435538479</v>
      </c>
      <c r="R58" s="17">
        <f>+IF(I58&lt;&gt;0,(O58+L58)/I58,0)</f>
        <v>0.1027507013655267</v>
      </c>
      <c r="S58" s="17">
        <f t="shared" si="1"/>
        <v>0.18333854053588663</v>
      </c>
    </row>
    <row r="59" spans="1:19" ht="12.75">
      <c r="A59" s="12">
        <v>8</v>
      </c>
      <c r="B59" s="12">
        <v>9</v>
      </c>
      <c r="C59" s="12">
        <v>2</v>
      </c>
      <c r="D59" s="13">
        <v>2</v>
      </c>
      <c r="E59" s="14" t="s">
        <v>81</v>
      </c>
      <c r="F59" s="15" t="s">
        <v>113</v>
      </c>
      <c r="G59" s="16">
        <v>8619410.87</v>
      </c>
      <c r="H59" s="16">
        <v>7828063.17</v>
      </c>
      <c r="I59" s="16">
        <v>8305528</v>
      </c>
      <c r="J59" s="16">
        <v>34997.5</v>
      </c>
      <c r="K59" s="16">
        <v>64863.23</v>
      </c>
      <c r="L59" s="16">
        <v>205260</v>
      </c>
      <c r="M59" s="16">
        <v>786131.02</v>
      </c>
      <c r="N59" s="16">
        <v>116836.1</v>
      </c>
      <c r="O59" s="16">
        <v>-59931</v>
      </c>
      <c r="P59" s="17">
        <f>+IF(G59&lt;&gt;0,(M59+J59)/G59,0)</f>
        <v>0.09526503984836728</v>
      </c>
      <c r="Q59" s="17">
        <f>+IF(H59&lt;&gt;0,(N59+K59)/H59,0)</f>
        <v>0.02321127538882648</v>
      </c>
      <c r="R59" s="17">
        <f>+IF(I59&lt;&gt;0,(O59+L59)/I59,0)</f>
        <v>0.01749786407318114</v>
      </c>
      <c r="S59" s="17">
        <f t="shared" si="1"/>
        <v>0.04532472643679163</v>
      </c>
    </row>
    <row r="60" spans="1:19" ht="12.75">
      <c r="A60" s="12">
        <v>8</v>
      </c>
      <c r="B60" s="12">
        <v>9</v>
      </c>
      <c r="C60" s="12">
        <v>7</v>
      </c>
      <c r="D60" s="13">
        <v>2</v>
      </c>
      <c r="E60" s="14" t="s">
        <v>81</v>
      </c>
      <c r="F60" s="15" t="s">
        <v>114</v>
      </c>
      <c r="G60" s="16">
        <v>17207695.28</v>
      </c>
      <c r="H60" s="16">
        <v>20729133.04</v>
      </c>
      <c r="I60" s="16">
        <v>23613602</v>
      </c>
      <c r="J60" s="16">
        <v>180320.6</v>
      </c>
      <c r="K60" s="16">
        <v>153130</v>
      </c>
      <c r="L60" s="16">
        <v>600000</v>
      </c>
      <c r="M60" s="16">
        <v>2600325.29</v>
      </c>
      <c r="N60" s="16">
        <v>2873154.34</v>
      </c>
      <c r="O60" s="16">
        <v>172166</v>
      </c>
      <c r="P60" s="17">
        <f>+IF(G60&lt;&gt;0,(M60+J60)/G60,0)</f>
        <v>0.16159316194027815</v>
      </c>
      <c r="Q60" s="17">
        <f>+IF(H60&lt;&gt;0,(N60+K60)/H60,0)</f>
        <v>0.14599184317840627</v>
      </c>
      <c r="R60" s="17">
        <f>+IF(I60&lt;&gt;0,(O60+L60)/I60,0)</f>
        <v>0.03270005143645599</v>
      </c>
      <c r="S60" s="17">
        <f t="shared" si="1"/>
        <v>0.11342835218504681</v>
      </c>
    </row>
    <row r="61" spans="1:19" ht="12.75">
      <c r="A61" s="12">
        <v>8</v>
      </c>
      <c r="B61" s="12">
        <v>9</v>
      </c>
      <c r="C61" s="12">
        <v>8</v>
      </c>
      <c r="D61" s="13">
        <v>2</v>
      </c>
      <c r="E61" s="14" t="s">
        <v>81</v>
      </c>
      <c r="F61" s="15" t="s">
        <v>115</v>
      </c>
      <c r="G61" s="16">
        <v>7732297.19</v>
      </c>
      <c r="H61" s="16">
        <v>8834907.69</v>
      </c>
      <c r="I61" s="16">
        <v>9308474.88</v>
      </c>
      <c r="J61" s="16">
        <v>222475.21</v>
      </c>
      <c r="K61" s="16">
        <v>322497.64</v>
      </c>
      <c r="L61" s="16">
        <v>300000</v>
      </c>
      <c r="M61" s="16">
        <v>359982.02</v>
      </c>
      <c r="N61" s="16">
        <v>119154.73</v>
      </c>
      <c r="O61" s="16">
        <v>23807.12</v>
      </c>
      <c r="P61" s="17">
        <f>+IF(G61&lt;&gt;0,(M61+J61)/G61,0)</f>
        <v>0.07532783798756187</v>
      </c>
      <c r="Q61" s="17">
        <f>+IF(H61&lt;&gt;0,(N61+K61)/H61,0)</f>
        <v>0.049989471933011224</v>
      </c>
      <c r="R61" s="17">
        <f>+IF(I61&lt;&gt;0,(O61+L61)/I61,0)</f>
        <v>0.03478626995016395</v>
      </c>
      <c r="S61" s="17">
        <f t="shared" si="1"/>
        <v>0.05336785995691235</v>
      </c>
    </row>
    <row r="62" spans="1:19" ht="12.75">
      <c r="A62" s="12">
        <v>8</v>
      </c>
      <c r="B62" s="12">
        <v>9</v>
      </c>
      <c r="C62" s="12">
        <v>9</v>
      </c>
      <c r="D62" s="13">
        <v>2</v>
      </c>
      <c r="E62" s="14" t="s">
        <v>81</v>
      </c>
      <c r="F62" s="15" t="s">
        <v>116</v>
      </c>
      <c r="G62" s="16">
        <v>10939869.52</v>
      </c>
      <c r="H62" s="16">
        <v>10144843.29</v>
      </c>
      <c r="I62" s="16">
        <v>11326707.5</v>
      </c>
      <c r="J62" s="16">
        <v>92642.02</v>
      </c>
      <c r="K62" s="16">
        <v>263380</v>
      </c>
      <c r="L62" s="16">
        <v>234700</v>
      </c>
      <c r="M62" s="16">
        <v>2420801.27</v>
      </c>
      <c r="N62" s="16">
        <v>1644603.24</v>
      </c>
      <c r="O62" s="16">
        <v>494268.5</v>
      </c>
      <c r="P62" s="17">
        <f>+IF(G62&lt;&gt;0,(M62+J62)/G62,0)</f>
        <v>0.22975075574758777</v>
      </c>
      <c r="Q62" s="17">
        <f>+IF(H62&lt;&gt;0,(N62+K62)/H62,0)</f>
        <v>0.18807419547631082</v>
      </c>
      <c r="R62" s="17">
        <f>+IF(I62&lt;&gt;0,(O62+L62)/I62,0)</f>
        <v>0.0643583759887858</v>
      </c>
      <c r="S62" s="17">
        <f t="shared" si="1"/>
        <v>0.16072777573756147</v>
      </c>
    </row>
    <row r="63" spans="1:19" ht="12.75">
      <c r="A63" s="12">
        <v>8</v>
      </c>
      <c r="B63" s="12">
        <v>9</v>
      </c>
      <c r="C63" s="12">
        <v>10</v>
      </c>
      <c r="D63" s="13">
        <v>2</v>
      </c>
      <c r="E63" s="14" t="s">
        <v>81</v>
      </c>
      <c r="F63" s="15" t="s">
        <v>117</v>
      </c>
      <c r="G63" s="16">
        <v>39934674.86</v>
      </c>
      <c r="H63" s="16">
        <v>43971330.87</v>
      </c>
      <c r="I63" s="16">
        <v>48459957</v>
      </c>
      <c r="J63" s="16">
        <v>335503.18</v>
      </c>
      <c r="K63" s="16">
        <v>349184.95</v>
      </c>
      <c r="L63" s="16">
        <v>1421000</v>
      </c>
      <c r="M63" s="16">
        <v>6516296.56</v>
      </c>
      <c r="N63" s="16">
        <v>6373357.69</v>
      </c>
      <c r="O63" s="16">
        <v>1061013</v>
      </c>
      <c r="P63" s="17">
        <f>+IF(G63&lt;&gt;0,(M63+J63)/G63,0)</f>
        <v>0.1715751978454946</v>
      </c>
      <c r="Q63" s="17">
        <f>+IF(H63&lt;&gt;0,(N63+K63)/H63,0)</f>
        <v>0.15288467524157975</v>
      </c>
      <c r="R63" s="17">
        <f>+IF(I63&lt;&gt;0,(O63+L63)/I63,0)</f>
        <v>0.05121781267779499</v>
      </c>
      <c r="S63" s="17">
        <f t="shared" si="1"/>
        <v>0.12522589525495645</v>
      </c>
    </row>
    <row r="64" spans="1:19" ht="12.75">
      <c r="A64" s="12">
        <v>8</v>
      </c>
      <c r="B64" s="12">
        <v>10</v>
      </c>
      <c r="C64" s="12">
        <v>3</v>
      </c>
      <c r="D64" s="13">
        <v>2</v>
      </c>
      <c r="E64" s="14" t="s">
        <v>81</v>
      </c>
      <c r="F64" s="15" t="s">
        <v>118</v>
      </c>
      <c r="G64" s="16">
        <v>9543794.68</v>
      </c>
      <c r="H64" s="16">
        <v>9930051.66</v>
      </c>
      <c r="I64" s="16">
        <v>9748556</v>
      </c>
      <c r="J64" s="16">
        <v>169077.73</v>
      </c>
      <c r="K64" s="16">
        <v>127976.3</v>
      </c>
      <c r="L64" s="16">
        <v>166324</v>
      </c>
      <c r="M64" s="16">
        <v>86030.77</v>
      </c>
      <c r="N64" s="16">
        <v>163014.09</v>
      </c>
      <c r="O64" s="16">
        <v>-301324</v>
      </c>
      <c r="P64" s="17">
        <f>+IF(G64&lt;&gt;0,(M64+J64)/G64,0)</f>
        <v>0.02673030053073187</v>
      </c>
      <c r="Q64" s="17">
        <f>+IF(H64&lt;&gt;0,(N64+K64)/H64,0)</f>
        <v>0.029304015725533497</v>
      </c>
      <c r="R64" s="17">
        <f>+IF(I64&lt;&gt;0,(O64+L64)/I64,0)</f>
        <v>-0.013848204800793061</v>
      </c>
      <c r="S64" s="17">
        <f t="shared" si="1"/>
        <v>0.014062037151824103</v>
      </c>
    </row>
    <row r="65" spans="1:19" ht="12.75">
      <c r="A65" s="12">
        <v>8</v>
      </c>
      <c r="B65" s="12">
        <v>10</v>
      </c>
      <c r="C65" s="12">
        <v>6</v>
      </c>
      <c r="D65" s="13">
        <v>2</v>
      </c>
      <c r="E65" s="14" t="s">
        <v>81</v>
      </c>
      <c r="F65" s="15" t="s">
        <v>119</v>
      </c>
      <c r="G65" s="16">
        <v>10820987.01</v>
      </c>
      <c r="H65" s="16">
        <v>12244755.51</v>
      </c>
      <c r="I65" s="16">
        <v>14588088</v>
      </c>
      <c r="J65" s="16">
        <v>64570.7</v>
      </c>
      <c r="K65" s="16">
        <v>96812.15</v>
      </c>
      <c r="L65" s="16">
        <v>65000</v>
      </c>
      <c r="M65" s="16">
        <v>2200123.05</v>
      </c>
      <c r="N65" s="16">
        <v>2230644.36</v>
      </c>
      <c r="O65" s="16">
        <v>569243</v>
      </c>
      <c r="P65" s="17">
        <f>+IF(G65&lt;&gt;0,(M65+J65)/G65,0)</f>
        <v>0.2092871701913262</v>
      </c>
      <c r="Q65" s="17">
        <f>+IF(H65&lt;&gt;0,(N65+K65)/H65,0)</f>
        <v>0.19007782622521305</v>
      </c>
      <c r="R65" s="17">
        <f>+IF(I65&lt;&gt;0,(O65+L65)/I65,0)</f>
        <v>0.043476773652585586</v>
      </c>
      <c r="S65" s="17">
        <f t="shared" si="1"/>
        <v>0.14761392335637494</v>
      </c>
    </row>
    <row r="66" spans="1:19" ht="12.75">
      <c r="A66" s="12">
        <v>8</v>
      </c>
      <c r="B66" s="12">
        <v>10</v>
      </c>
      <c r="C66" s="12">
        <v>8</v>
      </c>
      <c r="D66" s="13">
        <v>2</v>
      </c>
      <c r="E66" s="14" t="s">
        <v>81</v>
      </c>
      <c r="F66" s="15" t="s">
        <v>120</v>
      </c>
      <c r="G66" s="16">
        <v>5341392.17</v>
      </c>
      <c r="H66" s="16">
        <v>5516902.59</v>
      </c>
      <c r="I66" s="16">
        <v>5992046</v>
      </c>
      <c r="J66" s="16">
        <v>50925.6</v>
      </c>
      <c r="K66" s="16">
        <v>1148</v>
      </c>
      <c r="L66" s="16">
        <v>7300</v>
      </c>
      <c r="M66" s="16">
        <v>464403</v>
      </c>
      <c r="N66" s="16">
        <v>51377.9</v>
      </c>
      <c r="O66" s="16">
        <v>-410192</v>
      </c>
      <c r="P66" s="17">
        <f>+IF(G66&lt;&gt;0,(M66+J66)/G66,0)</f>
        <v>0.0964783306671152</v>
      </c>
      <c r="Q66" s="17">
        <f>+IF(H66&lt;&gt;0,(N66+K66)/H66,0)</f>
        <v>0.009520904011466333</v>
      </c>
      <c r="R66" s="17">
        <f>+IF(I66&lt;&gt;0,(O66+L66)/I66,0)</f>
        <v>-0.06723780157895984</v>
      </c>
      <c r="S66" s="17">
        <f t="shared" si="1"/>
        <v>0.0129204776998739</v>
      </c>
    </row>
    <row r="67" spans="1:19" ht="12.75">
      <c r="A67" s="12">
        <v>8</v>
      </c>
      <c r="B67" s="12">
        <v>10</v>
      </c>
      <c r="C67" s="12">
        <v>9</v>
      </c>
      <c r="D67" s="13">
        <v>2</v>
      </c>
      <c r="E67" s="14" t="s">
        <v>81</v>
      </c>
      <c r="F67" s="15" t="s">
        <v>86</v>
      </c>
      <c r="G67" s="16">
        <v>17289947.44</v>
      </c>
      <c r="H67" s="16">
        <v>17852783.81</v>
      </c>
      <c r="I67" s="16">
        <v>17784836</v>
      </c>
      <c r="J67" s="16">
        <v>613397.72</v>
      </c>
      <c r="K67" s="16">
        <v>1077655.49</v>
      </c>
      <c r="L67" s="16">
        <v>761460</v>
      </c>
      <c r="M67" s="16">
        <v>1908030.53</v>
      </c>
      <c r="N67" s="16">
        <v>1447577.35</v>
      </c>
      <c r="O67" s="16">
        <v>-225483</v>
      </c>
      <c r="P67" s="17">
        <f>+IF(G67&lt;&gt;0,(M67+J67)/G67,0)</f>
        <v>0.14583203672248987</v>
      </c>
      <c r="Q67" s="17">
        <f>+IF(H67&lt;&gt;0,(N67+K67)/H67,0)</f>
        <v>0.1414475673303972</v>
      </c>
      <c r="R67" s="17">
        <f>+IF(I67&lt;&gt;0,(O67+L67)/I67,0)</f>
        <v>0.03013674121032097</v>
      </c>
      <c r="S67" s="17">
        <f t="shared" si="1"/>
        <v>0.10580544842106936</v>
      </c>
    </row>
    <row r="68" spans="1:19" ht="12.75">
      <c r="A68" s="12">
        <v>8</v>
      </c>
      <c r="B68" s="12">
        <v>11</v>
      </c>
      <c r="C68" s="12">
        <v>3</v>
      </c>
      <c r="D68" s="13">
        <v>2</v>
      </c>
      <c r="E68" s="14" t="s">
        <v>81</v>
      </c>
      <c r="F68" s="15" t="s">
        <v>121</v>
      </c>
      <c r="G68" s="16">
        <v>9441275.16</v>
      </c>
      <c r="H68" s="16">
        <v>8729503.82</v>
      </c>
      <c r="I68" s="16">
        <v>8428247</v>
      </c>
      <c r="J68" s="16">
        <v>278350.5</v>
      </c>
      <c r="K68" s="16">
        <v>56093.81</v>
      </c>
      <c r="L68" s="16">
        <v>109000</v>
      </c>
      <c r="M68" s="16">
        <v>955363.39</v>
      </c>
      <c r="N68" s="16">
        <v>1043015.66</v>
      </c>
      <c r="O68" s="16">
        <v>314684</v>
      </c>
      <c r="P68" s="17">
        <f>+IF(G68&lt;&gt;0,(M68+J68)/G68,0)</f>
        <v>0.13067237942888216</v>
      </c>
      <c r="Q68" s="17">
        <f>+IF(H68&lt;&gt;0,(N68+K68)/H68,0)</f>
        <v>0.1259074390324283</v>
      </c>
      <c r="R68" s="17">
        <f>+IF(I68&lt;&gt;0,(O68+L68)/I68,0)</f>
        <v>0.05026952817116062</v>
      </c>
      <c r="S68" s="17">
        <f t="shared" si="1"/>
        <v>0.10228311554415703</v>
      </c>
    </row>
    <row r="69" spans="1:19" ht="12.75">
      <c r="A69" s="12">
        <v>8</v>
      </c>
      <c r="B69" s="12">
        <v>11</v>
      </c>
      <c r="C69" s="12">
        <v>5</v>
      </c>
      <c r="D69" s="13">
        <v>2</v>
      </c>
      <c r="E69" s="14" t="s">
        <v>81</v>
      </c>
      <c r="F69" s="15" t="s">
        <v>122</v>
      </c>
      <c r="G69" s="16">
        <v>8459528.11</v>
      </c>
      <c r="H69" s="16">
        <v>8035255.05</v>
      </c>
      <c r="I69" s="16">
        <v>10224537</v>
      </c>
      <c r="J69" s="16">
        <v>349729.46</v>
      </c>
      <c r="K69" s="16">
        <v>87420.24</v>
      </c>
      <c r="L69" s="16">
        <v>231800</v>
      </c>
      <c r="M69" s="16">
        <v>722895.32</v>
      </c>
      <c r="N69" s="16">
        <v>497882.87</v>
      </c>
      <c r="O69" s="16">
        <v>-165208</v>
      </c>
      <c r="P69" s="17">
        <f>+IF(G69&lt;&gt;0,(M69+J69)/G69,0)</f>
        <v>0.1267948715404174</v>
      </c>
      <c r="Q69" s="17">
        <f>+IF(H69&lt;&gt;0,(N69+K69)/H69,0)</f>
        <v>0.07284188322062037</v>
      </c>
      <c r="R69" s="17">
        <f>+IF(I69&lt;&gt;0,(O69+L69)/I69,0)</f>
        <v>0.006512959951144976</v>
      </c>
      <c r="S69" s="17">
        <f t="shared" si="1"/>
        <v>0.06871657157072758</v>
      </c>
    </row>
    <row r="70" spans="1:19" ht="12.75">
      <c r="A70" s="12">
        <v>8</v>
      </c>
      <c r="B70" s="12">
        <v>11</v>
      </c>
      <c r="C70" s="12">
        <v>7</v>
      </c>
      <c r="D70" s="13">
        <v>2</v>
      </c>
      <c r="E70" s="14" t="s">
        <v>81</v>
      </c>
      <c r="F70" s="15" t="s">
        <v>123</v>
      </c>
      <c r="G70" s="16">
        <v>8861056.74</v>
      </c>
      <c r="H70" s="16">
        <v>9881981.97</v>
      </c>
      <c r="I70" s="16">
        <v>10839541</v>
      </c>
      <c r="J70" s="16">
        <v>160998.12</v>
      </c>
      <c r="K70" s="16">
        <v>56629.35</v>
      </c>
      <c r="L70" s="16">
        <v>360000</v>
      </c>
      <c r="M70" s="16">
        <v>1046731.59</v>
      </c>
      <c r="N70" s="16">
        <v>987842.19</v>
      </c>
      <c r="O70" s="16">
        <v>-666867</v>
      </c>
      <c r="P70" s="17">
        <f>+IF(G70&lt;&gt;0,(M70+J70)/G70,0)</f>
        <v>0.13629635216623157</v>
      </c>
      <c r="Q70" s="17">
        <f>+IF(H70&lt;&gt;0,(N70+K70)/H70,0)</f>
        <v>0.1056945401409187</v>
      </c>
      <c r="R70" s="17">
        <f>+IF(I70&lt;&gt;0,(O70+L70)/I70,0)</f>
        <v>-0.028309962571293378</v>
      </c>
      <c r="S70" s="17">
        <f t="shared" si="1"/>
        <v>0.07122697657861897</v>
      </c>
    </row>
    <row r="71" spans="1:19" ht="12.75">
      <c r="A71" s="12">
        <v>8</v>
      </c>
      <c r="B71" s="12">
        <v>11</v>
      </c>
      <c r="C71" s="12">
        <v>8</v>
      </c>
      <c r="D71" s="13">
        <v>2</v>
      </c>
      <c r="E71" s="14" t="s">
        <v>81</v>
      </c>
      <c r="F71" s="15" t="s">
        <v>124</v>
      </c>
      <c r="G71" s="16">
        <v>14164152.8</v>
      </c>
      <c r="H71" s="16">
        <v>14130764.41</v>
      </c>
      <c r="I71" s="16">
        <v>14100953</v>
      </c>
      <c r="J71" s="16">
        <v>173755.98</v>
      </c>
      <c r="K71" s="16">
        <v>492245.93</v>
      </c>
      <c r="L71" s="16">
        <v>358332</v>
      </c>
      <c r="M71" s="16">
        <v>1166932.49</v>
      </c>
      <c r="N71" s="16">
        <v>1128671.14</v>
      </c>
      <c r="O71" s="16">
        <v>-309450</v>
      </c>
      <c r="P71" s="17">
        <f>+IF(G71&lt;&gt;0,(M71+J71)/G71,0)</f>
        <v>0.09465362940733031</v>
      </c>
      <c r="Q71" s="17">
        <f>+IF(H71&lt;&gt;0,(N71+K71)/H71,0)</f>
        <v>0.11470837832756706</v>
      </c>
      <c r="R71" s="17">
        <f>+IF(I71&lt;&gt;0,(O71+L71)/I71,0)</f>
        <v>0.003466574209558744</v>
      </c>
      <c r="S71" s="17">
        <f t="shared" si="1"/>
        <v>0.07094286064815204</v>
      </c>
    </row>
    <row r="72" spans="1:19" ht="12.75">
      <c r="A72" s="12">
        <v>8</v>
      </c>
      <c r="B72" s="12">
        <v>11</v>
      </c>
      <c r="C72" s="12">
        <v>9</v>
      </c>
      <c r="D72" s="13">
        <v>2</v>
      </c>
      <c r="E72" s="14" t="s">
        <v>81</v>
      </c>
      <c r="F72" s="15" t="s">
        <v>125</v>
      </c>
      <c r="G72" s="16">
        <v>7405481.48</v>
      </c>
      <c r="H72" s="16">
        <v>8315364.09</v>
      </c>
      <c r="I72" s="16">
        <v>8333891.32</v>
      </c>
      <c r="J72" s="16">
        <v>50061.15</v>
      </c>
      <c r="K72" s="16">
        <v>7029.45</v>
      </c>
      <c r="L72" s="16">
        <v>134036</v>
      </c>
      <c r="M72" s="16">
        <v>594497.54</v>
      </c>
      <c r="N72" s="16">
        <v>783696.69</v>
      </c>
      <c r="O72" s="16">
        <v>163881</v>
      </c>
      <c r="P72" s="17">
        <f>+IF(G72&lt;&gt;0,(M72+J72)/G72,0)</f>
        <v>0.08703805306120353</v>
      </c>
      <c r="Q72" s="17">
        <f>+IF(H72&lt;&gt;0,(N72+K72)/H72,0)</f>
        <v>0.09509218495326281</v>
      </c>
      <c r="R72" s="17">
        <f>+IF(I72&lt;&gt;0,(O72+L72)/I72,0)</f>
        <v>0.035747646394793636</v>
      </c>
      <c r="S72" s="17">
        <f t="shared" si="1"/>
        <v>0.07262596146975332</v>
      </c>
    </row>
    <row r="73" spans="1:19" ht="12.75">
      <c r="A73" s="12">
        <v>8</v>
      </c>
      <c r="B73" s="12">
        <v>11</v>
      </c>
      <c r="C73" s="12">
        <v>10</v>
      </c>
      <c r="D73" s="13">
        <v>2</v>
      </c>
      <c r="E73" s="14" t="s">
        <v>81</v>
      </c>
      <c r="F73" s="15" t="s">
        <v>88</v>
      </c>
      <c r="G73" s="16">
        <v>29248913.61</v>
      </c>
      <c r="H73" s="16">
        <v>29838510.18</v>
      </c>
      <c r="I73" s="16">
        <v>28675336</v>
      </c>
      <c r="J73" s="16">
        <v>2716526.31</v>
      </c>
      <c r="K73" s="16">
        <v>209868.59</v>
      </c>
      <c r="L73" s="16">
        <v>429525</v>
      </c>
      <c r="M73" s="16">
        <v>5871368.55</v>
      </c>
      <c r="N73" s="16">
        <v>5506344.06</v>
      </c>
      <c r="O73" s="16">
        <v>1921370</v>
      </c>
      <c r="P73" s="17">
        <f>+IF(G73&lt;&gt;0,(M73+J73)/G73,0)</f>
        <v>0.2936141483581072</v>
      </c>
      <c r="Q73" s="17">
        <f>+IF(H73&lt;&gt;0,(N73+K73)/H73,0)</f>
        <v>0.19157165071302495</v>
      </c>
      <c r="R73" s="17">
        <f>+IF(I73&lt;&gt;0,(O73+L73)/I73,0)</f>
        <v>0.0819831718798343</v>
      </c>
      <c r="S73" s="17">
        <f t="shared" si="1"/>
        <v>0.18905632365032213</v>
      </c>
    </row>
    <row r="74" spans="1:19" ht="12.75">
      <c r="A74" s="12">
        <v>8</v>
      </c>
      <c r="B74" s="12">
        <v>1</v>
      </c>
      <c r="C74" s="12">
        <v>7</v>
      </c>
      <c r="D74" s="13">
        <v>3</v>
      </c>
      <c r="E74" s="14" t="s">
        <v>81</v>
      </c>
      <c r="F74" s="15" t="s">
        <v>126</v>
      </c>
      <c r="G74" s="16">
        <v>27815991.18</v>
      </c>
      <c r="H74" s="16">
        <v>33046194.87</v>
      </c>
      <c r="I74" s="16">
        <v>52183557</v>
      </c>
      <c r="J74" s="16">
        <v>645927.74</v>
      </c>
      <c r="K74" s="16">
        <v>1462320.13</v>
      </c>
      <c r="L74" s="16">
        <v>1250000</v>
      </c>
      <c r="M74" s="16">
        <v>2158694.45</v>
      </c>
      <c r="N74" s="16">
        <v>1687555.37</v>
      </c>
      <c r="O74" s="16">
        <v>3595103</v>
      </c>
      <c r="P74" s="17">
        <f>+IF(G74&lt;&gt;0,(M74+J74)/G74,0)</f>
        <v>0.10082769195068463</v>
      </c>
      <c r="Q74" s="17">
        <f>+IF(H74&lt;&gt;0,(N74+K74)/H74,0)</f>
        <v>0.09531734326421709</v>
      </c>
      <c r="R74" s="17">
        <f>+IF(I74&lt;&gt;0,(O74+L74)/I74,0)</f>
        <v>0.0928473120373914</v>
      </c>
      <c r="S74" s="17">
        <f t="shared" si="1"/>
        <v>0.09633078241743104</v>
      </c>
    </row>
    <row r="75" spans="1:19" ht="12.75">
      <c r="A75" s="12">
        <v>8</v>
      </c>
      <c r="B75" s="12">
        <v>2</v>
      </c>
      <c r="C75" s="12">
        <v>6</v>
      </c>
      <c r="D75" s="13">
        <v>3</v>
      </c>
      <c r="E75" s="14" t="s">
        <v>81</v>
      </c>
      <c r="F75" s="15" t="s">
        <v>127</v>
      </c>
      <c r="G75" s="16">
        <v>43835921.53</v>
      </c>
      <c r="H75" s="16">
        <v>43417311.48</v>
      </c>
      <c r="I75" s="16">
        <v>49949427</v>
      </c>
      <c r="J75" s="16">
        <v>1416602.36</v>
      </c>
      <c r="K75" s="16">
        <v>1759269.33</v>
      </c>
      <c r="L75" s="16">
        <v>2500000</v>
      </c>
      <c r="M75" s="16">
        <v>4982189.01</v>
      </c>
      <c r="N75" s="16">
        <v>2763097.48</v>
      </c>
      <c r="O75" s="16">
        <v>-2951158</v>
      </c>
      <c r="P75" s="17">
        <f>+IF(G75&lt;&gt;0,(M75+J75)/G75,0)</f>
        <v>0.1459714121812372</v>
      </c>
      <c r="Q75" s="17">
        <f>+IF(H75&lt;&gt;0,(N75+K75)/H75,0)</f>
        <v>0.10416045249792148</v>
      </c>
      <c r="R75" s="17">
        <f>+IF(I75&lt;&gt;0,(O75+L75)/I75,0)</f>
        <v>-0.009032295805915852</v>
      </c>
      <c r="S75" s="17">
        <f t="shared" si="1"/>
        <v>0.0803665229577476</v>
      </c>
    </row>
    <row r="76" spans="1:19" ht="12.75">
      <c r="A76" s="12">
        <v>8</v>
      </c>
      <c r="B76" s="12">
        <v>3</v>
      </c>
      <c r="C76" s="12">
        <v>2</v>
      </c>
      <c r="D76" s="13">
        <v>3</v>
      </c>
      <c r="E76" s="14" t="s">
        <v>81</v>
      </c>
      <c r="F76" s="15" t="s">
        <v>128</v>
      </c>
      <c r="G76" s="16">
        <v>58258448.16</v>
      </c>
      <c r="H76" s="16">
        <v>64879409.9</v>
      </c>
      <c r="I76" s="16">
        <v>62022503</v>
      </c>
      <c r="J76" s="16">
        <v>2323895.13</v>
      </c>
      <c r="K76" s="16">
        <v>773566.49</v>
      </c>
      <c r="L76" s="16">
        <v>1640000</v>
      </c>
      <c r="M76" s="16">
        <v>9043143.71</v>
      </c>
      <c r="N76" s="16">
        <v>5440797.56</v>
      </c>
      <c r="O76" s="16">
        <v>871797</v>
      </c>
      <c r="P76" s="17">
        <f>+IF(G76&lt;&gt;0,(M76+J76)/G76,0)</f>
        <v>0.19511399975470958</v>
      </c>
      <c r="Q76" s="17">
        <f>+IF(H76&lt;&gt;0,(N76+K76)/H76,0)</f>
        <v>0.09578330104386476</v>
      </c>
      <c r="R76" s="17">
        <f>+IF(I76&lt;&gt;0,(O76+L76)/I76,0)</f>
        <v>0.0404981559676816</v>
      </c>
      <c r="S76" s="17">
        <f aca="true" t="shared" si="2" ref="S76:S115">+AVERAGE(P76:R76)</f>
        <v>0.11046515225541864</v>
      </c>
    </row>
    <row r="77" spans="1:19" ht="12.75">
      <c r="A77" s="12">
        <v>8</v>
      </c>
      <c r="B77" s="12">
        <v>3</v>
      </c>
      <c r="C77" s="12">
        <v>5</v>
      </c>
      <c r="D77" s="13">
        <v>3</v>
      </c>
      <c r="E77" s="14" t="s">
        <v>81</v>
      </c>
      <c r="F77" s="15" t="s">
        <v>129</v>
      </c>
      <c r="G77" s="16">
        <v>32377806.72</v>
      </c>
      <c r="H77" s="16">
        <v>35174983.74</v>
      </c>
      <c r="I77" s="16">
        <v>39770331.5</v>
      </c>
      <c r="J77" s="16">
        <v>1198152.86</v>
      </c>
      <c r="K77" s="16">
        <v>423857.35</v>
      </c>
      <c r="L77" s="16">
        <v>1750000</v>
      </c>
      <c r="M77" s="16">
        <v>1023833.14</v>
      </c>
      <c r="N77" s="16">
        <v>1373130.99</v>
      </c>
      <c r="O77" s="16">
        <v>2238337</v>
      </c>
      <c r="P77" s="17">
        <f>+IF(G77&lt;&gt;0,(M77+J77)/G77,0)</f>
        <v>0.06862682266329867</v>
      </c>
      <c r="Q77" s="17">
        <f>+IF(H77&lt;&gt;0,(N77+K77)/H77,0)</f>
        <v>0.05108711217274893</v>
      </c>
      <c r="R77" s="17">
        <f>+IF(I77&lt;&gt;0,(O77+L77)/I77,0)</f>
        <v>0.10028422820664695</v>
      </c>
      <c r="S77" s="17">
        <f t="shared" si="2"/>
        <v>0.07333272101423151</v>
      </c>
    </row>
    <row r="78" spans="1:19" ht="12.75">
      <c r="A78" s="12">
        <v>8</v>
      </c>
      <c r="B78" s="12">
        <v>3</v>
      </c>
      <c r="C78" s="12">
        <v>6</v>
      </c>
      <c r="D78" s="13">
        <v>3</v>
      </c>
      <c r="E78" s="14" t="s">
        <v>81</v>
      </c>
      <c r="F78" s="15" t="s">
        <v>130</v>
      </c>
      <c r="G78" s="16">
        <v>15941381.58</v>
      </c>
      <c r="H78" s="16">
        <v>16204330.53</v>
      </c>
      <c r="I78" s="16">
        <v>16452678</v>
      </c>
      <c r="J78" s="16">
        <v>552336.24</v>
      </c>
      <c r="K78" s="16">
        <v>270923.47</v>
      </c>
      <c r="L78" s="16">
        <v>198066</v>
      </c>
      <c r="M78" s="16">
        <v>1349729.51</v>
      </c>
      <c r="N78" s="16">
        <v>1227830.04</v>
      </c>
      <c r="O78" s="16">
        <v>543062</v>
      </c>
      <c r="P78" s="17">
        <f>+IF(G78&lt;&gt;0,(M78+J78)/G78,0)</f>
        <v>0.1193162424758921</v>
      </c>
      <c r="Q78" s="17">
        <f>+IF(H78&lt;&gt;0,(N78+K78)/H78,0)</f>
        <v>0.09249092439982462</v>
      </c>
      <c r="R78" s="17">
        <f>+IF(I78&lt;&gt;0,(O78+L78)/I78,0)</f>
        <v>0.0450460405290859</v>
      </c>
      <c r="S78" s="17">
        <f t="shared" si="2"/>
        <v>0.08561773580160087</v>
      </c>
    </row>
    <row r="79" spans="1:19" ht="12.75">
      <c r="A79" s="12">
        <v>8</v>
      </c>
      <c r="B79" s="12">
        <v>4</v>
      </c>
      <c r="C79" s="12">
        <v>2</v>
      </c>
      <c r="D79" s="13">
        <v>3</v>
      </c>
      <c r="E79" s="14" t="s">
        <v>81</v>
      </c>
      <c r="F79" s="15" t="s">
        <v>131</v>
      </c>
      <c r="G79" s="16">
        <v>13280006.58</v>
      </c>
      <c r="H79" s="16">
        <v>13834433.34</v>
      </c>
      <c r="I79" s="16">
        <v>17454907</v>
      </c>
      <c r="J79" s="16">
        <v>390228.96</v>
      </c>
      <c r="K79" s="16">
        <v>83118</v>
      </c>
      <c r="L79" s="16">
        <v>208000</v>
      </c>
      <c r="M79" s="16">
        <v>1995809.95</v>
      </c>
      <c r="N79" s="16">
        <v>2002361.55</v>
      </c>
      <c r="O79" s="16">
        <v>1224128</v>
      </c>
      <c r="P79" s="17">
        <f>+IF(G79&lt;&gt;0,(M79+J79)/G79,0)</f>
        <v>0.17967151564468578</v>
      </c>
      <c r="Q79" s="17">
        <f>+IF(H79&lt;&gt;0,(N79+K79)/H79,0)</f>
        <v>0.15074557076148376</v>
      </c>
      <c r="R79" s="17">
        <f>+IF(I79&lt;&gt;0,(O79+L79)/I79,0)</f>
        <v>0.08204730050982226</v>
      </c>
      <c r="S79" s="17">
        <f t="shared" si="2"/>
        <v>0.13748812897199725</v>
      </c>
    </row>
    <row r="80" spans="1:19" ht="12.75">
      <c r="A80" s="12">
        <v>8</v>
      </c>
      <c r="B80" s="12">
        <v>4</v>
      </c>
      <c r="C80" s="12">
        <v>4</v>
      </c>
      <c r="D80" s="13">
        <v>3</v>
      </c>
      <c r="E80" s="14" t="s">
        <v>81</v>
      </c>
      <c r="F80" s="15" t="s">
        <v>132</v>
      </c>
      <c r="G80" s="16">
        <v>33875850.88</v>
      </c>
      <c r="H80" s="16">
        <v>43668608.48</v>
      </c>
      <c r="I80" s="16">
        <v>51818620.44</v>
      </c>
      <c r="J80" s="16">
        <v>907190.05</v>
      </c>
      <c r="K80" s="16">
        <v>682352.3</v>
      </c>
      <c r="L80" s="16">
        <v>1375757</v>
      </c>
      <c r="M80" s="16">
        <v>2563035.66</v>
      </c>
      <c r="N80" s="16">
        <v>3470465.42</v>
      </c>
      <c r="O80" s="16">
        <v>424339</v>
      </c>
      <c r="P80" s="17">
        <f>+IF(G80&lt;&gt;0,(M80+J80)/G80,0)</f>
        <v>0.10243951428091774</v>
      </c>
      <c r="Q80" s="17">
        <f>+IF(H80&lt;&gt;0,(N80+K80)/H80,0)</f>
        <v>0.09509846694341015</v>
      </c>
      <c r="R80" s="17">
        <f>+IF(I80&lt;&gt;0,(O80+L80)/I80,0)</f>
        <v>0.03473840068907863</v>
      </c>
      <c r="S80" s="17">
        <f t="shared" si="2"/>
        <v>0.07742546063780217</v>
      </c>
    </row>
    <row r="81" spans="1:19" ht="12.75">
      <c r="A81" s="12">
        <v>8</v>
      </c>
      <c r="B81" s="12">
        <v>4</v>
      </c>
      <c r="C81" s="12">
        <v>6</v>
      </c>
      <c r="D81" s="13">
        <v>3</v>
      </c>
      <c r="E81" s="14" t="s">
        <v>81</v>
      </c>
      <c r="F81" s="15" t="s">
        <v>133</v>
      </c>
      <c r="G81" s="16">
        <v>15039421.25</v>
      </c>
      <c r="H81" s="16">
        <v>14926482.85</v>
      </c>
      <c r="I81" s="16">
        <v>21555477.98</v>
      </c>
      <c r="J81" s="16">
        <v>182110.96</v>
      </c>
      <c r="K81" s="16">
        <v>155523.14</v>
      </c>
      <c r="L81" s="16">
        <v>514175</v>
      </c>
      <c r="M81" s="16">
        <v>1245683.06</v>
      </c>
      <c r="N81" s="16">
        <v>851044.28</v>
      </c>
      <c r="O81" s="16">
        <v>833488</v>
      </c>
      <c r="P81" s="17">
        <f>+IF(G81&lt;&gt;0,(M81+J81)/G81,0)</f>
        <v>0.09493676626685352</v>
      </c>
      <c r="Q81" s="17">
        <f>+IF(H81&lt;&gt;0,(N81+K81)/H81,0)</f>
        <v>0.06743500328344262</v>
      </c>
      <c r="R81" s="17">
        <f>+IF(I81&lt;&gt;0,(O81+L81)/I81,0)</f>
        <v>0.06252067345713296</v>
      </c>
      <c r="S81" s="17">
        <f t="shared" si="2"/>
        <v>0.07496414766914304</v>
      </c>
    </row>
    <row r="82" spans="1:19" ht="12.75">
      <c r="A82" s="12">
        <v>8</v>
      </c>
      <c r="B82" s="12">
        <v>5</v>
      </c>
      <c r="C82" s="12">
        <v>1</v>
      </c>
      <c r="D82" s="13">
        <v>3</v>
      </c>
      <c r="E82" s="14" t="s">
        <v>81</v>
      </c>
      <c r="F82" s="15" t="s">
        <v>134</v>
      </c>
      <c r="G82" s="16">
        <v>15742520.2</v>
      </c>
      <c r="H82" s="16">
        <v>17348643.09</v>
      </c>
      <c r="I82" s="16">
        <v>18352802.54</v>
      </c>
      <c r="J82" s="16">
        <v>348280.11</v>
      </c>
      <c r="K82" s="16">
        <v>782493.79</v>
      </c>
      <c r="L82" s="16">
        <v>1105198</v>
      </c>
      <c r="M82" s="16">
        <v>1900791.68</v>
      </c>
      <c r="N82" s="16">
        <v>2362701.57</v>
      </c>
      <c r="O82" s="16">
        <v>1466934</v>
      </c>
      <c r="P82" s="17">
        <f>+IF(G82&lt;&gt;0,(M82+J82)/G82,0)</f>
        <v>0.14286605711326958</v>
      </c>
      <c r="Q82" s="17">
        <f>+IF(H82&lt;&gt;0,(N82+K82)/H82,0)</f>
        <v>0.18129345008042355</v>
      </c>
      <c r="R82" s="17">
        <f>+IF(I82&lt;&gt;0,(O82+L82)/I82,0)</f>
        <v>0.14014927662377608</v>
      </c>
      <c r="S82" s="17">
        <f t="shared" si="2"/>
        <v>0.15476959460582307</v>
      </c>
    </row>
    <row r="83" spans="1:19" ht="12.75">
      <c r="A83" s="12">
        <v>8</v>
      </c>
      <c r="B83" s="12">
        <v>5</v>
      </c>
      <c r="C83" s="12">
        <v>3</v>
      </c>
      <c r="D83" s="13">
        <v>3</v>
      </c>
      <c r="E83" s="14" t="s">
        <v>81</v>
      </c>
      <c r="F83" s="15" t="s">
        <v>135</v>
      </c>
      <c r="G83" s="16">
        <v>19835643.67</v>
      </c>
      <c r="H83" s="16">
        <v>24417781.45</v>
      </c>
      <c r="I83" s="16">
        <v>24833649</v>
      </c>
      <c r="J83" s="16">
        <v>2246004.32</v>
      </c>
      <c r="K83" s="16">
        <v>5028408.16</v>
      </c>
      <c r="L83" s="16">
        <v>2827000</v>
      </c>
      <c r="M83" s="16">
        <v>346219.19</v>
      </c>
      <c r="N83" s="16">
        <v>461799.88</v>
      </c>
      <c r="O83" s="16">
        <v>292281</v>
      </c>
      <c r="P83" s="17">
        <f>+IF(G83&lt;&gt;0,(M83+J83)/G83,0)</f>
        <v>0.13068512185064876</v>
      </c>
      <c r="Q83" s="17">
        <f>+IF(H83&lt;&gt;0,(N83+K83)/H83,0)</f>
        <v>0.224844671136165</v>
      </c>
      <c r="R83" s="17">
        <f>+IF(I83&lt;&gt;0,(O83+L83)/I83,0)</f>
        <v>0.1256070342300481</v>
      </c>
      <c r="S83" s="17">
        <f t="shared" si="2"/>
        <v>0.16037894240562062</v>
      </c>
    </row>
    <row r="84" spans="1:19" ht="12.75">
      <c r="A84" s="12">
        <v>8</v>
      </c>
      <c r="B84" s="12">
        <v>5</v>
      </c>
      <c r="C84" s="12">
        <v>4</v>
      </c>
      <c r="D84" s="13">
        <v>3</v>
      </c>
      <c r="E84" s="14" t="s">
        <v>81</v>
      </c>
      <c r="F84" s="15" t="s">
        <v>136</v>
      </c>
      <c r="G84" s="16">
        <v>28267170.17</v>
      </c>
      <c r="H84" s="16">
        <v>27194233.08</v>
      </c>
      <c r="I84" s="16">
        <v>30125621.04</v>
      </c>
      <c r="J84" s="16">
        <v>635972.53</v>
      </c>
      <c r="K84" s="16">
        <v>997004.89</v>
      </c>
      <c r="L84" s="16">
        <v>1754053.94</v>
      </c>
      <c r="M84" s="16">
        <v>1051028.51</v>
      </c>
      <c r="N84" s="16">
        <v>-412407.05</v>
      </c>
      <c r="O84" s="16">
        <v>-1437215.6</v>
      </c>
      <c r="P84" s="17">
        <f>+IF(G84&lt;&gt;0,(M84+J84)/G84,0)</f>
        <v>0.059680577498713236</v>
      </c>
      <c r="Q84" s="17">
        <f>+IF(H84&lt;&gt;0,(N84+K84)/H84,0)</f>
        <v>0.021497125448628394</v>
      </c>
      <c r="R84" s="17">
        <f>+IF(I84&lt;&gt;0,(O84+L84)/I84,0)</f>
        <v>0.010517238452256647</v>
      </c>
      <c r="S84" s="17">
        <f t="shared" si="2"/>
        <v>0.03056498046653276</v>
      </c>
    </row>
    <row r="85" spans="1:19" ht="12.75">
      <c r="A85" s="12">
        <v>8</v>
      </c>
      <c r="B85" s="12">
        <v>5</v>
      </c>
      <c r="C85" s="12">
        <v>5</v>
      </c>
      <c r="D85" s="13">
        <v>3</v>
      </c>
      <c r="E85" s="14" t="s">
        <v>81</v>
      </c>
      <c r="F85" s="15" t="s">
        <v>137</v>
      </c>
      <c r="G85" s="16">
        <v>47101081.18</v>
      </c>
      <c r="H85" s="16">
        <v>54758554.39</v>
      </c>
      <c r="I85" s="16">
        <v>60853270</v>
      </c>
      <c r="J85" s="16">
        <v>2243427.13</v>
      </c>
      <c r="K85" s="16">
        <v>1325737.54</v>
      </c>
      <c r="L85" s="16">
        <v>7000000</v>
      </c>
      <c r="M85" s="16">
        <v>-1289043.15</v>
      </c>
      <c r="N85" s="16">
        <v>-4273413.13</v>
      </c>
      <c r="O85" s="16">
        <v>-5739948</v>
      </c>
      <c r="P85" s="17">
        <f>+IF(G85&lt;&gt;0,(M85+J85)/G85,0)</f>
        <v>0.020262464387022377</v>
      </c>
      <c r="Q85" s="17">
        <f>+IF(H85&lt;&gt;0,(N85+K85)/H85,0)</f>
        <v>-0.05383041285213884</v>
      </c>
      <c r="R85" s="17">
        <f>+IF(I85&lt;&gt;0,(O85+L85)/I85,0)</f>
        <v>0.020706397536237577</v>
      </c>
      <c r="S85" s="17">
        <f t="shared" si="2"/>
        <v>-0.004287183642959627</v>
      </c>
    </row>
    <row r="86" spans="1:19" ht="12.75">
      <c r="A86" s="12">
        <v>8</v>
      </c>
      <c r="B86" s="12">
        <v>6</v>
      </c>
      <c r="C86" s="12">
        <v>1</v>
      </c>
      <c r="D86" s="13">
        <v>3</v>
      </c>
      <c r="E86" s="14" t="s">
        <v>81</v>
      </c>
      <c r="F86" s="15" t="s">
        <v>138</v>
      </c>
      <c r="G86" s="16">
        <v>19468513.93</v>
      </c>
      <c r="H86" s="16">
        <v>22943397.31</v>
      </c>
      <c r="I86" s="16">
        <v>25806769</v>
      </c>
      <c r="J86" s="16">
        <v>1354748.73</v>
      </c>
      <c r="K86" s="16">
        <v>479387.5</v>
      </c>
      <c r="L86" s="16">
        <v>2534571</v>
      </c>
      <c r="M86" s="16">
        <v>1114470.12</v>
      </c>
      <c r="N86" s="16">
        <v>339982.46</v>
      </c>
      <c r="O86" s="16">
        <v>-2449646</v>
      </c>
      <c r="P86" s="17">
        <f>+IF(G86&lt;&gt;0,(M86+J86)/G86,0)</f>
        <v>0.12683139857917242</v>
      </c>
      <c r="Q86" s="17">
        <f>+IF(H86&lt;&gt;0,(N86+K86)/H86,0)</f>
        <v>0.03571266926728734</v>
      </c>
      <c r="R86" s="17">
        <f>+IF(I86&lt;&gt;0,(O86+L86)/I86,0)</f>
        <v>0.003290803277233194</v>
      </c>
      <c r="S86" s="17">
        <f t="shared" si="2"/>
        <v>0.05527829037456431</v>
      </c>
    </row>
    <row r="87" spans="1:19" ht="12.75">
      <c r="A87" s="12">
        <v>8</v>
      </c>
      <c r="B87" s="12">
        <v>6</v>
      </c>
      <c r="C87" s="12">
        <v>2</v>
      </c>
      <c r="D87" s="13">
        <v>3</v>
      </c>
      <c r="E87" s="14" t="s">
        <v>81</v>
      </c>
      <c r="F87" s="15" t="s">
        <v>139</v>
      </c>
      <c r="G87" s="16">
        <v>39111412.5</v>
      </c>
      <c r="H87" s="16">
        <v>40120656.34</v>
      </c>
      <c r="I87" s="16">
        <v>43207503</v>
      </c>
      <c r="J87" s="16">
        <v>1726710.94</v>
      </c>
      <c r="K87" s="16">
        <v>1099095.93</v>
      </c>
      <c r="L87" s="16">
        <v>605000</v>
      </c>
      <c r="M87" s="16">
        <v>4509635.51</v>
      </c>
      <c r="N87" s="16">
        <v>5506269.2</v>
      </c>
      <c r="O87" s="16">
        <v>213360</v>
      </c>
      <c r="P87" s="17">
        <f>+IF(G87&lt;&gt;0,(M87+J87)/G87,0)</f>
        <v>0.15945081119225749</v>
      </c>
      <c r="Q87" s="17">
        <f>+IF(H87&lt;&gt;0,(N87+K87)/H87,0)</f>
        <v>0.1646375142525896</v>
      </c>
      <c r="R87" s="17">
        <f>+IF(I87&lt;&gt;0,(O87+L87)/I87,0)</f>
        <v>0.01894022896902883</v>
      </c>
      <c r="S87" s="17">
        <f t="shared" si="2"/>
        <v>0.11434285147129197</v>
      </c>
    </row>
    <row r="88" spans="1:19" ht="12.75">
      <c r="A88" s="12">
        <v>8</v>
      </c>
      <c r="B88" s="12">
        <v>6</v>
      </c>
      <c r="C88" s="12">
        <v>4</v>
      </c>
      <c r="D88" s="13">
        <v>3</v>
      </c>
      <c r="E88" s="14" t="s">
        <v>81</v>
      </c>
      <c r="F88" s="15" t="s">
        <v>140</v>
      </c>
      <c r="G88" s="16">
        <v>42394551.32</v>
      </c>
      <c r="H88" s="16">
        <v>40688687.37</v>
      </c>
      <c r="I88" s="16">
        <v>47185297.66</v>
      </c>
      <c r="J88" s="16">
        <v>3106464.86</v>
      </c>
      <c r="K88" s="16">
        <v>1159793.68</v>
      </c>
      <c r="L88" s="16">
        <v>1472099.99</v>
      </c>
      <c r="M88" s="16">
        <v>395320.36</v>
      </c>
      <c r="N88" s="16">
        <v>1028940.42</v>
      </c>
      <c r="O88" s="16">
        <v>-6629227.62</v>
      </c>
      <c r="P88" s="17">
        <f>+IF(G88&lt;&gt;0,(M88+J88)/G88,0)</f>
        <v>0.08259988868777111</v>
      </c>
      <c r="Q88" s="17">
        <f>+IF(H88&lt;&gt;0,(N88+K88)/H88,0)</f>
        <v>0.053792202242772924</v>
      </c>
      <c r="R88" s="17">
        <f>+IF(I88&lt;&gt;0,(O88+L88)/I88,0)</f>
        <v>-0.10929522299849365</v>
      </c>
      <c r="S88" s="17">
        <f t="shared" si="2"/>
        <v>0.00903228931068347</v>
      </c>
    </row>
    <row r="89" spans="1:19" ht="12.75">
      <c r="A89" s="12">
        <v>8</v>
      </c>
      <c r="B89" s="12">
        <v>7</v>
      </c>
      <c r="C89" s="12">
        <v>2</v>
      </c>
      <c r="D89" s="13">
        <v>3</v>
      </c>
      <c r="E89" s="14" t="s">
        <v>81</v>
      </c>
      <c r="F89" s="15" t="s">
        <v>141</v>
      </c>
      <c r="G89" s="16">
        <v>8797261.31</v>
      </c>
      <c r="H89" s="16">
        <v>9584201.66</v>
      </c>
      <c r="I89" s="16">
        <v>14340899.97</v>
      </c>
      <c r="J89" s="16">
        <v>451820.88</v>
      </c>
      <c r="K89" s="16">
        <v>462337.03</v>
      </c>
      <c r="L89" s="16">
        <v>870000</v>
      </c>
      <c r="M89" s="16">
        <v>937943</v>
      </c>
      <c r="N89" s="16">
        <v>747440.65</v>
      </c>
      <c r="O89" s="16">
        <v>-37810</v>
      </c>
      <c r="P89" s="17">
        <f>+IF(G89&lt;&gt;0,(M89+J89)/G89,0)</f>
        <v>0.15797687837466315</v>
      </c>
      <c r="Q89" s="17">
        <f>+IF(H89&lt;&gt;0,(N89+K89)/H89,0)</f>
        <v>0.12622623384992507</v>
      </c>
      <c r="R89" s="17">
        <f>+IF(I89&lt;&gt;0,(O89+L89)/I89,0)</f>
        <v>0.05802913357884609</v>
      </c>
      <c r="S89" s="17">
        <f t="shared" si="2"/>
        <v>0.11407741526781144</v>
      </c>
    </row>
    <row r="90" spans="1:19" ht="12.75">
      <c r="A90" s="12">
        <v>8</v>
      </c>
      <c r="B90" s="12">
        <v>7</v>
      </c>
      <c r="C90" s="12">
        <v>4</v>
      </c>
      <c r="D90" s="13">
        <v>3</v>
      </c>
      <c r="E90" s="14" t="s">
        <v>81</v>
      </c>
      <c r="F90" s="15" t="s">
        <v>142</v>
      </c>
      <c r="G90" s="16">
        <v>38059969.19</v>
      </c>
      <c r="H90" s="16">
        <v>36867081.62</v>
      </c>
      <c r="I90" s="16">
        <v>40959496</v>
      </c>
      <c r="J90" s="16">
        <v>657566.22</v>
      </c>
      <c r="K90" s="16">
        <v>1260570.51</v>
      </c>
      <c r="L90" s="16">
        <v>900000</v>
      </c>
      <c r="M90" s="16">
        <v>2859075.89</v>
      </c>
      <c r="N90" s="16">
        <v>165756.93</v>
      </c>
      <c r="O90" s="16">
        <v>-4463866</v>
      </c>
      <c r="P90" s="17">
        <f>+IF(G90&lt;&gt;0,(M90+J90)/G90,0)</f>
        <v>0.09239739770793022</v>
      </c>
      <c r="Q90" s="17">
        <f>+IF(H90&lt;&gt;0,(N90+K90)/H90,0)</f>
        <v>0.03868837394566736</v>
      </c>
      <c r="R90" s="17">
        <f>+IF(I90&lt;&gt;0,(O90+L90)/I90,0)</f>
        <v>-0.08700951789055217</v>
      </c>
      <c r="S90" s="17">
        <f t="shared" si="2"/>
        <v>0.014692084587681805</v>
      </c>
    </row>
    <row r="91" spans="1:19" ht="12.75">
      <c r="A91" s="12">
        <v>8</v>
      </c>
      <c r="B91" s="12">
        <v>7</v>
      </c>
      <c r="C91" s="12">
        <v>5</v>
      </c>
      <c r="D91" s="13">
        <v>3</v>
      </c>
      <c r="E91" s="14" t="s">
        <v>81</v>
      </c>
      <c r="F91" s="15" t="s">
        <v>143</v>
      </c>
      <c r="G91" s="16">
        <v>18073895.44</v>
      </c>
      <c r="H91" s="16">
        <v>18114880.22</v>
      </c>
      <c r="I91" s="16">
        <v>21644900</v>
      </c>
      <c r="J91" s="16">
        <v>1140504.62</v>
      </c>
      <c r="K91" s="16">
        <v>290001.6</v>
      </c>
      <c r="L91" s="16">
        <v>982736</v>
      </c>
      <c r="M91" s="16">
        <v>1127203.08</v>
      </c>
      <c r="N91" s="16">
        <v>784955.13</v>
      </c>
      <c r="O91" s="16">
        <v>-326481</v>
      </c>
      <c r="P91" s="17">
        <f>+IF(G91&lt;&gt;0,(M91+J91)/G91,0)</f>
        <v>0.12546867428375474</v>
      </c>
      <c r="Q91" s="17">
        <f>+IF(H91&lt;&gt;0,(N91+K91)/H91,0)</f>
        <v>0.05934108958739778</v>
      </c>
      <c r="R91" s="17">
        <f>+IF(I91&lt;&gt;0,(O91+L91)/I91,0)</f>
        <v>0.030319151393630832</v>
      </c>
      <c r="S91" s="17">
        <f t="shared" si="2"/>
        <v>0.07170963842159446</v>
      </c>
    </row>
    <row r="92" spans="1:19" ht="12.75">
      <c r="A92" s="12">
        <v>8</v>
      </c>
      <c r="B92" s="12">
        <v>8</v>
      </c>
      <c r="C92" s="12">
        <v>5</v>
      </c>
      <c r="D92" s="13">
        <v>3</v>
      </c>
      <c r="E92" s="14" t="s">
        <v>81</v>
      </c>
      <c r="F92" s="15" t="s">
        <v>144</v>
      </c>
      <c r="G92" s="16">
        <v>68535831.81</v>
      </c>
      <c r="H92" s="16">
        <v>66506668.78</v>
      </c>
      <c r="I92" s="16">
        <v>80109543</v>
      </c>
      <c r="J92" s="16">
        <v>785078.83</v>
      </c>
      <c r="K92" s="16">
        <v>1702405.82</v>
      </c>
      <c r="L92" s="16">
        <v>5379950</v>
      </c>
      <c r="M92" s="16">
        <v>3809549.47</v>
      </c>
      <c r="N92" s="16">
        <v>-4071574.39</v>
      </c>
      <c r="O92" s="16">
        <v>-7177215</v>
      </c>
      <c r="P92" s="17">
        <f>+IF(G92&lt;&gt;0,(M92+J92)/G92,0)</f>
        <v>0.06703979770374074</v>
      </c>
      <c r="Q92" s="17">
        <f>+IF(H92&lt;&gt;0,(N92+K92)/H92,0)</f>
        <v>-0.0356230226751706</v>
      </c>
      <c r="R92" s="17">
        <f>+IF(I92&lt;&gt;0,(O92+L92)/I92,0)</f>
        <v>-0.02243509240840383</v>
      </c>
      <c r="S92" s="17">
        <f t="shared" si="2"/>
        <v>0.0029938942067221064</v>
      </c>
    </row>
    <row r="93" spans="1:19" ht="12.75">
      <c r="A93" s="12">
        <v>8</v>
      </c>
      <c r="B93" s="12">
        <v>8</v>
      </c>
      <c r="C93" s="12">
        <v>6</v>
      </c>
      <c r="D93" s="13">
        <v>3</v>
      </c>
      <c r="E93" s="14" t="s">
        <v>81</v>
      </c>
      <c r="F93" s="15" t="s">
        <v>145</v>
      </c>
      <c r="G93" s="16">
        <v>16651569.2</v>
      </c>
      <c r="H93" s="16">
        <v>16883768.57</v>
      </c>
      <c r="I93" s="16">
        <v>23414615</v>
      </c>
      <c r="J93" s="16">
        <v>1457293.01</v>
      </c>
      <c r="K93" s="16">
        <v>478057.61</v>
      </c>
      <c r="L93" s="16">
        <v>903287</v>
      </c>
      <c r="M93" s="16">
        <v>1075915.46</v>
      </c>
      <c r="N93" s="16">
        <v>-247681.1</v>
      </c>
      <c r="O93" s="16">
        <v>1227635</v>
      </c>
      <c r="P93" s="17">
        <f>+IF(G93&lt;&gt;0,(M93+J93)/G93,0)</f>
        <v>0.1521303151417105</v>
      </c>
      <c r="Q93" s="17">
        <f>+IF(H93&lt;&gt;0,(N93+K93)/H93,0)</f>
        <v>0.01364485120989786</v>
      </c>
      <c r="R93" s="17">
        <f>+IF(I93&lt;&gt;0,(O93+L93)/I93,0)</f>
        <v>0.0910082015014981</v>
      </c>
      <c r="S93" s="17">
        <f t="shared" si="2"/>
        <v>0.08559445595103549</v>
      </c>
    </row>
    <row r="94" spans="1:19" ht="12.75">
      <c r="A94" s="12">
        <v>8</v>
      </c>
      <c r="B94" s="12">
        <v>9</v>
      </c>
      <c r="C94" s="12">
        <v>1</v>
      </c>
      <c r="D94" s="13">
        <v>3</v>
      </c>
      <c r="E94" s="14" t="s">
        <v>81</v>
      </c>
      <c r="F94" s="15" t="s">
        <v>146</v>
      </c>
      <c r="G94" s="16">
        <v>17019123.9</v>
      </c>
      <c r="H94" s="16">
        <v>15505643.35</v>
      </c>
      <c r="I94" s="16">
        <v>23714144.9</v>
      </c>
      <c r="J94" s="16">
        <v>789369.9</v>
      </c>
      <c r="K94" s="16">
        <v>692850.55</v>
      </c>
      <c r="L94" s="16">
        <v>1021100</v>
      </c>
      <c r="M94" s="16">
        <v>1239268.77</v>
      </c>
      <c r="N94" s="16">
        <v>430552.37</v>
      </c>
      <c r="O94" s="16">
        <v>260762.79</v>
      </c>
      <c r="P94" s="17">
        <f>+IF(G94&lt;&gt;0,(M94+J94)/G94,0)</f>
        <v>0.11919759688687619</v>
      </c>
      <c r="Q94" s="17">
        <f>+IF(H94&lt;&gt;0,(N94+K94)/H94,0)</f>
        <v>0.07245122918424407</v>
      </c>
      <c r="R94" s="17">
        <f>+IF(I94&lt;&gt;0,(O94+L94)/I94,0)</f>
        <v>0.05405477597465469</v>
      </c>
      <c r="S94" s="17">
        <f t="shared" si="2"/>
        <v>0.08190120068192498</v>
      </c>
    </row>
    <row r="95" spans="1:19" ht="12.75">
      <c r="A95" s="12">
        <v>8</v>
      </c>
      <c r="B95" s="12">
        <v>9</v>
      </c>
      <c r="C95" s="12">
        <v>3</v>
      </c>
      <c r="D95" s="13">
        <v>3</v>
      </c>
      <c r="E95" s="14" t="s">
        <v>81</v>
      </c>
      <c r="F95" s="15" t="s">
        <v>147</v>
      </c>
      <c r="G95" s="16">
        <v>25433864.51</v>
      </c>
      <c r="H95" s="16">
        <v>33256950.87</v>
      </c>
      <c r="I95" s="16">
        <v>39867849</v>
      </c>
      <c r="J95" s="16">
        <v>1671360.05</v>
      </c>
      <c r="K95" s="16">
        <v>428159.58</v>
      </c>
      <c r="L95" s="16">
        <v>650000</v>
      </c>
      <c r="M95" s="16">
        <v>2645384.75</v>
      </c>
      <c r="N95" s="16">
        <v>627282.09</v>
      </c>
      <c r="O95" s="16">
        <v>104856</v>
      </c>
      <c r="P95" s="17">
        <f>+IF(G95&lt;&gt;0,(M95+J95)/G95,0)</f>
        <v>0.16972429802410705</v>
      </c>
      <c r="Q95" s="17">
        <f>+IF(H95&lt;&gt;0,(N95+K95)/H95,0)</f>
        <v>0.03173597225210682</v>
      </c>
      <c r="R95" s="17">
        <f>+IF(I95&lt;&gt;0,(O95+L95)/I95,0)</f>
        <v>0.01893395352229813</v>
      </c>
      <c r="S95" s="17">
        <f t="shared" si="2"/>
        <v>0.07346474126617067</v>
      </c>
    </row>
    <row r="96" spans="1:19" ht="12.75">
      <c r="A96" s="12">
        <v>8</v>
      </c>
      <c r="B96" s="12">
        <v>9</v>
      </c>
      <c r="C96" s="12">
        <v>4</v>
      </c>
      <c r="D96" s="13">
        <v>3</v>
      </c>
      <c r="E96" s="14" t="s">
        <v>81</v>
      </c>
      <c r="F96" s="15" t="s">
        <v>148</v>
      </c>
      <c r="G96" s="16">
        <v>14106389.94</v>
      </c>
      <c r="H96" s="16">
        <v>15484725.74</v>
      </c>
      <c r="I96" s="16">
        <v>15525672</v>
      </c>
      <c r="J96" s="16">
        <v>604407.28</v>
      </c>
      <c r="K96" s="16">
        <v>636061.92</v>
      </c>
      <c r="L96" s="16">
        <v>450000</v>
      </c>
      <c r="M96" s="16">
        <v>1335387.11</v>
      </c>
      <c r="N96" s="16">
        <v>2632510.78</v>
      </c>
      <c r="O96" s="16">
        <v>576723</v>
      </c>
      <c r="P96" s="17">
        <f>+IF(G96&lt;&gt;0,(M96+J96)/G96,0)</f>
        <v>0.13751175164239082</v>
      </c>
      <c r="Q96" s="17">
        <f>+IF(H96&lt;&gt;0,(N96+K96)/H96,0)</f>
        <v>0.21108366753675545</v>
      </c>
      <c r="R96" s="17">
        <f>+IF(I96&lt;&gt;0,(O96+L96)/I96,0)</f>
        <v>0.06613066410265526</v>
      </c>
      <c r="S96" s="17">
        <f t="shared" si="2"/>
        <v>0.13824202776060052</v>
      </c>
    </row>
    <row r="97" spans="1:19" ht="12.75">
      <c r="A97" s="12">
        <v>8</v>
      </c>
      <c r="B97" s="12">
        <v>9</v>
      </c>
      <c r="C97" s="12">
        <v>5</v>
      </c>
      <c r="D97" s="13">
        <v>3</v>
      </c>
      <c r="E97" s="14" t="s">
        <v>81</v>
      </c>
      <c r="F97" s="15" t="s">
        <v>149</v>
      </c>
      <c r="G97" s="16">
        <v>22112249.63</v>
      </c>
      <c r="H97" s="16">
        <v>24554607.55</v>
      </c>
      <c r="I97" s="16">
        <v>30274557</v>
      </c>
      <c r="J97" s="16">
        <v>964372.2</v>
      </c>
      <c r="K97" s="16">
        <v>1554368.16</v>
      </c>
      <c r="L97" s="16">
        <v>4115692</v>
      </c>
      <c r="M97" s="16">
        <v>2775436.77</v>
      </c>
      <c r="N97" s="16">
        <v>1417200.03</v>
      </c>
      <c r="O97" s="16">
        <v>-399863</v>
      </c>
      <c r="P97" s="17">
        <f>+IF(G97&lt;&gt;0,(M97+J97)/G97,0)</f>
        <v>0.1691283805391808</v>
      </c>
      <c r="Q97" s="17">
        <f>+IF(H97&lt;&gt;0,(N97+K97)/H97,0)</f>
        <v>0.12101876130372118</v>
      </c>
      <c r="R97" s="17">
        <f>+IF(I97&lt;&gt;0,(O97+L97)/I97,0)</f>
        <v>0.12273768365958253</v>
      </c>
      <c r="S97" s="17">
        <f t="shared" si="2"/>
        <v>0.13762827516749485</v>
      </c>
    </row>
    <row r="98" spans="1:19" ht="12.75">
      <c r="A98" s="12">
        <v>8</v>
      </c>
      <c r="B98" s="12">
        <v>9</v>
      </c>
      <c r="C98" s="12">
        <v>6</v>
      </c>
      <c r="D98" s="13">
        <v>3</v>
      </c>
      <c r="E98" s="14" t="s">
        <v>81</v>
      </c>
      <c r="F98" s="15" t="s">
        <v>150</v>
      </c>
      <c r="G98" s="16">
        <v>68647460.9</v>
      </c>
      <c r="H98" s="16">
        <v>65125997.38</v>
      </c>
      <c r="I98" s="16">
        <v>76579768</v>
      </c>
      <c r="J98" s="16">
        <v>2358183.95</v>
      </c>
      <c r="K98" s="16">
        <v>1803031.14</v>
      </c>
      <c r="L98" s="16">
        <v>3000000</v>
      </c>
      <c r="M98" s="16">
        <v>5011544.75</v>
      </c>
      <c r="N98" s="16">
        <v>-1145620.56</v>
      </c>
      <c r="O98" s="16">
        <v>852756</v>
      </c>
      <c r="P98" s="17">
        <f>+IF(G98&lt;&gt;0,(M98+J98)/G98,0)</f>
        <v>0.10735617316910842</v>
      </c>
      <c r="Q98" s="17">
        <f>+IF(H98&lt;&gt;0,(N98+K98)/H98,0)</f>
        <v>0.010094441643083207</v>
      </c>
      <c r="R98" s="17">
        <f>+IF(I98&lt;&gt;0,(O98+L98)/I98,0)</f>
        <v>0.050310363959316255</v>
      </c>
      <c r="S98" s="17">
        <f t="shared" si="2"/>
        <v>0.0559203262571693</v>
      </c>
    </row>
    <row r="99" spans="1:19" ht="12.75">
      <c r="A99" s="12">
        <v>8</v>
      </c>
      <c r="B99" s="12">
        <v>10</v>
      </c>
      <c r="C99" s="12">
        <v>4</v>
      </c>
      <c r="D99" s="13">
        <v>3</v>
      </c>
      <c r="E99" s="14" t="s">
        <v>81</v>
      </c>
      <c r="F99" s="15" t="s">
        <v>151</v>
      </c>
      <c r="G99" s="16">
        <v>15877475.04</v>
      </c>
      <c r="H99" s="16">
        <v>22392218.49</v>
      </c>
      <c r="I99" s="16">
        <v>24897345</v>
      </c>
      <c r="J99" s="16">
        <v>419697.17</v>
      </c>
      <c r="K99" s="16">
        <v>160511.82</v>
      </c>
      <c r="L99" s="16">
        <v>1994680</v>
      </c>
      <c r="M99" s="16">
        <v>2343018.13</v>
      </c>
      <c r="N99" s="16">
        <v>3386354.16</v>
      </c>
      <c r="O99" s="16">
        <v>749594</v>
      </c>
      <c r="P99" s="17">
        <f>+IF(G99&lt;&gt;0,(M99+J99)/G99,0)</f>
        <v>0.17400218189856465</v>
      </c>
      <c r="Q99" s="17">
        <f>+IF(H99&lt;&gt;0,(N99+K99)/H99,0)</f>
        <v>0.1583972566891473</v>
      </c>
      <c r="R99" s="17">
        <f>+IF(I99&lt;&gt;0,(O99+L99)/I99,0)</f>
        <v>0.11022355998199808</v>
      </c>
      <c r="S99" s="17">
        <f t="shared" si="2"/>
        <v>0.14754099952323665</v>
      </c>
    </row>
    <row r="100" spans="1:19" ht="12.75">
      <c r="A100" s="12">
        <v>8</v>
      </c>
      <c r="B100" s="12">
        <v>10</v>
      </c>
      <c r="C100" s="12">
        <v>5</v>
      </c>
      <c r="D100" s="13">
        <v>3</v>
      </c>
      <c r="E100" s="14" t="s">
        <v>81</v>
      </c>
      <c r="F100" s="15" t="s">
        <v>152</v>
      </c>
      <c r="G100" s="16">
        <v>13452653.37</v>
      </c>
      <c r="H100" s="16">
        <v>16054401.59</v>
      </c>
      <c r="I100" s="16">
        <v>17299445</v>
      </c>
      <c r="J100" s="16">
        <v>1140311.67</v>
      </c>
      <c r="K100" s="16">
        <v>375708.2</v>
      </c>
      <c r="L100" s="16">
        <v>350000</v>
      </c>
      <c r="M100" s="16">
        <v>1099731.84</v>
      </c>
      <c r="N100" s="16">
        <v>601176.06</v>
      </c>
      <c r="O100" s="16">
        <v>571677</v>
      </c>
      <c r="P100" s="17">
        <f>+IF(G100&lt;&gt;0,(M100+J100)/G100,0)</f>
        <v>0.16651313673147886</v>
      </c>
      <c r="Q100" s="17">
        <f>+IF(H100&lt;&gt;0,(N100+K100)/H100,0)</f>
        <v>0.0608483757257252</v>
      </c>
      <c r="R100" s="17">
        <f>+IF(I100&lt;&gt;0,(O100+L100)/I100,0)</f>
        <v>0.0532778363698951</v>
      </c>
      <c r="S100" s="17">
        <f t="shared" si="2"/>
        <v>0.09354644960903304</v>
      </c>
    </row>
    <row r="101" spans="1:19" ht="12.75">
      <c r="A101" s="12">
        <v>8</v>
      </c>
      <c r="B101" s="12">
        <v>10</v>
      </c>
      <c r="C101" s="12">
        <v>7</v>
      </c>
      <c r="D101" s="13">
        <v>3</v>
      </c>
      <c r="E101" s="14" t="s">
        <v>81</v>
      </c>
      <c r="F101" s="15" t="s">
        <v>153</v>
      </c>
      <c r="G101" s="16">
        <v>52278311.76</v>
      </c>
      <c r="H101" s="16">
        <v>52255041.65</v>
      </c>
      <c r="I101" s="16">
        <v>66435889</v>
      </c>
      <c r="J101" s="16">
        <v>1378608.01</v>
      </c>
      <c r="K101" s="16">
        <v>1569309.65</v>
      </c>
      <c r="L101" s="16">
        <v>4016000</v>
      </c>
      <c r="M101" s="16">
        <v>4577277.75</v>
      </c>
      <c r="N101" s="16">
        <v>-966897.02</v>
      </c>
      <c r="O101" s="16">
        <v>-7917249</v>
      </c>
      <c r="P101" s="17">
        <f>+IF(G101&lt;&gt;0,(M101+J101)/G101,0)</f>
        <v>0.11392651291691214</v>
      </c>
      <c r="Q101" s="17">
        <f>+IF(H101&lt;&gt;0,(N101+K101)/H101,0)</f>
        <v>0.011528315947672771</v>
      </c>
      <c r="R101" s="17">
        <f>+IF(I101&lt;&gt;0,(O101+L101)/I101,0)</f>
        <v>-0.05872201092996588</v>
      </c>
      <c r="S101" s="17">
        <f t="shared" si="2"/>
        <v>0.022244272644873015</v>
      </c>
    </row>
    <row r="102" spans="1:19" ht="12.75">
      <c r="A102" s="12">
        <v>8</v>
      </c>
      <c r="B102" s="12">
        <v>11</v>
      </c>
      <c r="C102" s="12">
        <v>4</v>
      </c>
      <c r="D102" s="13">
        <v>3</v>
      </c>
      <c r="E102" s="14" t="s">
        <v>81</v>
      </c>
      <c r="F102" s="15" t="s">
        <v>154</v>
      </c>
      <c r="G102" s="16">
        <v>16387567.3</v>
      </c>
      <c r="H102" s="16">
        <v>16135923.59</v>
      </c>
      <c r="I102" s="16">
        <v>19750078.46</v>
      </c>
      <c r="J102" s="16">
        <v>452696.94</v>
      </c>
      <c r="K102" s="16">
        <v>429599.57</v>
      </c>
      <c r="L102" s="16">
        <v>500000</v>
      </c>
      <c r="M102" s="16">
        <v>1705409.97</v>
      </c>
      <c r="N102" s="16">
        <v>123246.64</v>
      </c>
      <c r="O102" s="16">
        <v>-2671729</v>
      </c>
      <c r="P102" s="17">
        <f>+IF(G102&lt;&gt;0,(M102+J102)/G102,0)</f>
        <v>0.131691719124168</v>
      </c>
      <c r="Q102" s="17">
        <f>+IF(H102&lt;&gt;0,(N102+K102)/H102,0)</f>
        <v>0.03426182622373213</v>
      </c>
      <c r="R102" s="17">
        <f>+IF(I102&lt;&gt;0,(O102+L102)/I102,0)</f>
        <v>-0.10996052518973132</v>
      </c>
      <c r="S102" s="17">
        <f t="shared" si="2"/>
        <v>0.01866434005272294</v>
      </c>
    </row>
    <row r="103" spans="1:19" ht="12.75">
      <c r="A103" s="12">
        <v>8</v>
      </c>
      <c r="B103" s="12">
        <v>11</v>
      </c>
      <c r="C103" s="12">
        <v>6</v>
      </c>
      <c r="D103" s="13">
        <v>3</v>
      </c>
      <c r="E103" s="14" t="s">
        <v>81</v>
      </c>
      <c r="F103" s="15" t="s">
        <v>155</v>
      </c>
      <c r="G103" s="16">
        <v>43850174.49</v>
      </c>
      <c r="H103" s="16">
        <v>53009580.27</v>
      </c>
      <c r="I103" s="16">
        <v>57151729</v>
      </c>
      <c r="J103" s="16">
        <v>1338230.41</v>
      </c>
      <c r="K103" s="16">
        <v>1223262.36</v>
      </c>
      <c r="L103" s="16">
        <v>1836479</v>
      </c>
      <c r="M103" s="16">
        <v>797667.78</v>
      </c>
      <c r="N103" s="16">
        <v>-1078911.67</v>
      </c>
      <c r="O103" s="16">
        <v>-2318269</v>
      </c>
      <c r="P103" s="17">
        <f>+IF(G103&lt;&gt;0,(M103+J103)/G103,0)</f>
        <v>0.04870900092967908</v>
      </c>
      <c r="Q103" s="17">
        <f>+IF(H103&lt;&gt;0,(N103+K103)/H103,0)</f>
        <v>0.0027231056964564073</v>
      </c>
      <c r="R103" s="17">
        <f>+IF(I103&lt;&gt;0,(O103+L103)/I103,0)</f>
        <v>-0.008430016176763436</v>
      </c>
      <c r="S103" s="17">
        <f t="shared" si="2"/>
        <v>0.014334030149790684</v>
      </c>
    </row>
    <row r="104" spans="1:19" ht="12.75">
      <c r="A104" s="12">
        <v>8</v>
      </c>
      <c r="B104" s="12">
        <v>12</v>
      </c>
      <c r="C104" s="12">
        <v>1</v>
      </c>
      <c r="D104" s="13">
        <v>3</v>
      </c>
      <c r="E104" s="14" t="s">
        <v>81</v>
      </c>
      <c r="F104" s="15" t="s">
        <v>156</v>
      </c>
      <c r="G104" s="16">
        <v>37182752.94</v>
      </c>
      <c r="H104" s="16">
        <v>38579150.74</v>
      </c>
      <c r="I104" s="16">
        <v>38584398</v>
      </c>
      <c r="J104" s="16">
        <v>401148.94</v>
      </c>
      <c r="K104" s="16">
        <v>170478.01</v>
      </c>
      <c r="L104" s="16">
        <v>563989</v>
      </c>
      <c r="M104" s="16">
        <v>2980368.37</v>
      </c>
      <c r="N104" s="16">
        <v>2833154.62</v>
      </c>
      <c r="O104" s="16">
        <v>678324</v>
      </c>
      <c r="P104" s="17">
        <f>+IF(G104&lt;&gt;0,(M104+J104)/G104,0)</f>
        <v>0.0909431669961767</v>
      </c>
      <c r="Q104" s="17">
        <f>+IF(H104&lt;&gt;0,(N104+K104)/H104,0)</f>
        <v>0.0778563698885612</v>
      </c>
      <c r="R104" s="17">
        <f>+IF(I104&lt;&gt;0,(O104+L104)/I104,0)</f>
        <v>0.03219728865537827</v>
      </c>
      <c r="S104" s="17">
        <f t="shared" si="2"/>
        <v>0.06699894184670539</v>
      </c>
    </row>
    <row r="105" spans="1:19" ht="12.75">
      <c r="A105" s="12">
        <v>8</v>
      </c>
      <c r="B105" s="12">
        <v>12</v>
      </c>
      <c r="C105" s="12">
        <v>2</v>
      </c>
      <c r="D105" s="13">
        <v>3</v>
      </c>
      <c r="E105" s="14" t="s">
        <v>81</v>
      </c>
      <c r="F105" s="15" t="s">
        <v>157</v>
      </c>
      <c r="G105" s="16">
        <v>13911256.16</v>
      </c>
      <c r="H105" s="16">
        <v>12876112.82</v>
      </c>
      <c r="I105" s="16">
        <v>15355462</v>
      </c>
      <c r="J105" s="16">
        <v>524951.5</v>
      </c>
      <c r="K105" s="16">
        <v>626741.53</v>
      </c>
      <c r="L105" s="16">
        <v>256000</v>
      </c>
      <c r="M105" s="16">
        <v>1150486.38</v>
      </c>
      <c r="N105" s="16">
        <v>593015.42</v>
      </c>
      <c r="O105" s="16">
        <v>85500</v>
      </c>
      <c r="P105" s="17">
        <f>+IF(G105&lt;&gt;0,(M105+J105)/G105,0)</f>
        <v>0.12043756945670389</v>
      </c>
      <c r="Q105" s="17">
        <f>+IF(H105&lt;&gt;0,(N105+K105)/H105,0)</f>
        <v>0.09473021610259548</v>
      </c>
      <c r="R105" s="17">
        <f>+IF(I105&lt;&gt;0,(O105+L105)/I105,0)</f>
        <v>0.02223964345716202</v>
      </c>
      <c r="S105" s="17">
        <f t="shared" si="2"/>
        <v>0.07913580967215379</v>
      </c>
    </row>
    <row r="106" spans="1:19" ht="12.75">
      <c r="A106" s="12">
        <v>8</v>
      </c>
      <c r="B106" s="12">
        <v>12</v>
      </c>
      <c r="C106" s="12">
        <v>3</v>
      </c>
      <c r="D106" s="13">
        <v>3</v>
      </c>
      <c r="E106" s="14" t="s">
        <v>81</v>
      </c>
      <c r="F106" s="15" t="s">
        <v>158</v>
      </c>
      <c r="G106" s="16">
        <v>47814293.37</v>
      </c>
      <c r="H106" s="16">
        <v>54972736.3</v>
      </c>
      <c r="I106" s="16">
        <v>57073798</v>
      </c>
      <c r="J106" s="16">
        <v>1456061.06</v>
      </c>
      <c r="K106" s="16">
        <v>7102604.16</v>
      </c>
      <c r="L106" s="16">
        <v>3900000</v>
      </c>
      <c r="M106" s="16">
        <v>3251928.1</v>
      </c>
      <c r="N106" s="16">
        <v>-93256.76</v>
      </c>
      <c r="O106" s="16">
        <v>-961861</v>
      </c>
      <c r="P106" s="17">
        <f>+IF(G106&lt;&gt;0,(M106+J106)/G106,0)</f>
        <v>0.09846405390890754</v>
      </c>
      <c r="Q106" s="17">
        <f>+IF(H106&lt;&gt;0,(N106+K106)/H106,0)</f>
        <v>0.12750588513091718</v>
      </c>
      <c r="R106" s="17">
        <f>+IF(I106&lt;&gt;0,(O106+L106)/I106,0)</f>
        <v>0.05147964745573792</v>
      </c>
      <c r="S106" s="17">
        <f t="shared" si="2"/>
        <v>0.09248319549852087</v>
      </c>
    </row>
    <row r="107" spans="1:19" ht="12.75">
      <c r="A107" s="12">
        <v>8</v>
      </c>
      <c r="B107" s="12">
        <v>2</v>
      </c>
      <c r="C107" s="12">
        <v>1</v>
      </c>
      <c r="D107" s="13" t="s">
        <v>159</v>
      </c>
      <c r="E107" s="14" t="s">
        <v>159</v>
      </c>
      <c r="F107" s="15" t="s">
        <v>160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7">
        <f>+IF(G107&lt;&gt;0,(M107+J107)/G107,0)</f>
        <v>0</v>
      </c>
      <c r="Q107" s="17">
        <f>+IF(H107&lt;&gt;0,(N107+K107)/H107,0)</f>
        <v>0</v>
      </c>
      <c r="R107" s="17">
        <f>+IF(I107&lt;&gt;0,(O107+L107)/I107,0)</f>
        <v>0</v>
      </c>
      <c r="S107" s="17">
        <f t="shared" si="2"/>
        <v>0</v>
      </c>
    </row>
    <row r="108" spans="1:19" ht="12.75">
      <c r="A108" s="12">
        <v>8</v>
      </c>
      <c r="B108" s="12">
        <v>3</v>
      </c>
      <c r="C108" s="12">
        <v>5</v>
      </c>
      <c r="D108" s="13" t="s">
        <v>159</v>
      </c>
      <c r="E108" s="14" t="s">
        <v>159</v>
      </c>
      <c r="F108" s="15" t="s">
        <v>161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7">
        <f>+IF(G108&lt;&gt;0,(M108+J108)/G108,0)</f>
        <v>0</v>
      </c>
      <c r="Q108" s="17">
        <f>+IF(H108&lt;&gt;0,(N108+K108)/H108,0)</f>
        <v>0</v>
      </c>
      <c r="R108" s="17">
        <f>+IF(I108&lt;&gt;0,(O108+L108)/I108,0)</f>
        <v>0</v>
      </c>
      <c r="S108" s="17">
        <f t="shared" si="2"/>
        <v>0</v>
      </c>
    </row>
    <row r="109" spans="1:19" ht="12.75">
      <c r="A109" s="12">
        <v>8</v>
      </c>
      <c r="B109" s="12">
        <v>4</v>
      </c>
      <c r="C109" s="12">
        <v>11</v>
      </c>
      <c r="D109" s="13" t="s">
        <v>159</v>
      </c>
      <c r="E109" s="14" t="s">
        <v>159</v>
      </c>
      <c r="F109" s="15" t="s">
        <v>162</v>
      </c>
      <c r="G109" s="16">
        <v>120888</v>
      </c>
      <c r="H109" s="16">
        <v>212600</v>
      </c>
      <c r="I109" s="16">
        <v>99840</v>
      </c>
      <c r="J109" s="16">
        <v>0</v>
      </c>
      <c r="K109" s="16">
        <v>0</v>
      </c>
      <c r="L109" s="16">
        <v>0</v>
      </c>
      <c r="M109" s="16">
        <v>6289.73</v>
      </c>
      <c r="N109" s="16">
        <v>1964.77</v>
      </c>
      <c r="O109" s="16">
        <v>0</v>
      </c>
      <c r="P109" s="17">
        <f>+IF(G109&lt;&gt;0,(M109+J109)/G109,0)</f>
        <v>0.05202939911322877</v>
      </c>
      <c r="Q109" s="17">
        <f>+IF(H109&lt;&gt;0,(N109+K109)/H109,0)</f>
        <v>0.009241627469426153</v>
      </c>
      <c r="R109" s="17">
        <f>+IF(I109&lt;&gt;0,(O109+L109)/I109,0)</f>
        <v>0</v>
      </c>
      <c r="S109" s="17">
        <f t="shared" si="2"/>
        <v>0.02042367552755164</v>
      </c>
    </row>
    <row r="110" spans="1:19" ht="12.75">
      <c r="A110" s="12">
        <v>8</v>
      </c>
      <c r="B110" s="12">
        <v>5</v>
      </c>
      <c r="C110" s="12">
        <v>5</v>
      </c>
      <c r="D110" s="13" t="s">
        <v>159</v>
      </c>
      <c r="E110" s="14" t="s">
        <v>159</v>
      </c>
      <c r="F110" s="15" t="s">
        <v>163</v>
      </c>
      <c r="G110" s="16">
        <v>8681519.03</v>
      </c>
      <c r="H110" s="16">
        <v>10268766.5</v>
      </c>
      <c r="I110" s="16">
        <v>10719364</v>
      </c>
      <c r="J110" s="16">
        <v>29571.83</v>
      </c>
      <c r="K110" s="16">
        <v>189877.14</v>
      </c>
      <c r="L110" s="16">
        <v>300000</v>
      </c>
      <c r="M110" s="16">
        <v>1569629.67</v>
      </c>
      <c r="N110" s="16">
        <v>2352321</v>
      </c>
      <c r="O110" s="16">
        <v>1657000</v>
      </c>
      <c r="P110" s="17">
        <f>+IF(G110&lt;&gt;0,(M110+J110)/G110,0)</f>
        <v>0.1842075671865457</v>
      </c>
      <c r="Q110" s="17">
        <f>+IF(H110&lt;&gt;0,(N110+K110)/H110,0)</f>
        <v>0.24756606745318438</v>
      </c>
      <c r="R110" s="17">
        <f>+IF(I110&lt;&gt;0,(O110+L110)/I110,0)</f>
        <v>0.18256680153785243</v>
      </c>
      <c r="S110" s="17">
        <f t="shared" si="2"/>
        <v>0.2047801453925275</v>
      </c>
    </row>
    <row r="111" spans="1:19" ht="12.75">
      <c r="A111" s="12">
        <v>8</v>
      </c>
      <c r="B111" s="12">
        <v>5</v>
      </c>
      <c r="C111" s="12">
        <v>5</v>
      </c>
      <c r="D111" s="13" t="s">
        <v>159</v>
      </c>
      <c r="E111" s="14" t="s">
        <v>159</v>
      </c>
      <c r="F111" s="15" t="s">
        <v>164</v>
      </c>
      <c r="G111" s="16">
        <v>98863.14</v>
      </c>
      <c r="H111" s="16">
        <v>96236.74</v>
      </c>
      <c r="I111" s="16">
        <v>95862</v>
      </c>
      <c r="J111" s="16">
        <v>0</v>
      </c>
      <c r="K111" s="16">
        <v>0</v>
      </c>
      <c r="L111" s="16">
        <v>0</v>
      </c>
      <c r="M111" s="16">
        <v>-97.63</v>
      </c>
      <c r="N111" s="16">
        <v>3289.37</v>
      </c>
      <c r="O111" s="16">
        <v>-8000</v>
      </c>
      <c r="P111" s="17">
        <f>+IF(G111&lt;&gt;0,(M111+J111)/G111,0)</f>
        <v>-0.0009875267971460344</v>
      </c>
      <c r="Q111" s="17">
        <f>+IF(H111&lt;&gt;0,(N111+K111)/H111,0)</f>
        <v>0.03417998157460446</v>
      </c>
      <c r="R111" s="17">
        <f>+IF(I111&lt;&gt;0,(O111+L111)/I111,0)</f>
        <v>-0.08345329744841543</v>
      </c>
      <c r="S111" s="17">
        <f t="shared" si="2"/>
        <v>-0.016753614223652333</v>
      </c>
    </row>
    <row r="112" spans="1:19" ht="12.75">
      <c r="A112" s="12">
        <v>8</v>
      </c>
      <c r="B112" s="12">
        <v>7</v>
      </c>
      <c r="C112" s="12">
        <v>2</v>
      </c>
      <c r="D112" s="13" t="s">
        <v>159</v>
      </c>
      <c r="E112" s="14" t="s">
        <v>159</v>
      </c>
      <c r="F112" s="15" t="s">
        <v>165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7">
        <f>+IF(G112&lt;&gt;0,(M112+J112)/G112,0)</f>
        <v>0</v>
      </c>
      <c r="Q112" s="17">
        <f>+IF(H112&lt;&gt;0,(N112+K112)/H112,0)</f>
        <v>0</v>
      </c>
      <c r="R112" s="17">
        <f>+IF(I112&lt;&gt;0,(O112+L112)/I112,0)</f>
        <v>0</v>
      </c>
      <c r="S112" s="17">
        <f t="shared" si="2"/>
        <v>0</v>
      </c>
    </row>
    <row r="113" spans="1:19" ht="12.75">
      <c r="A113" s="12">
        <v>8</v>
      </c>
      <c r="B113" s="12">
        <v>11</v>
      </c>
      <c r="C113" s="12">
        <v>10</v>
      </c>
      <c r="D113" s="13" t="s">
        <v>159</v>
      </c>
      <c r="E113" s="14" t="s">
        <v>159</v>
      </c>
      <c r="F113" s="15" t="s">
        <v>166</v>
      </c>
      <c r="G113" s="16">
        <v>789523.97</v>
      </c>
      <c r="H113" s="16">
        <v>632330.83</v>
      </c>
      <c r="I113" s="16">
        <v>237557</v>
      </c>
      <c r="J113" s="16">
        <v>0</v>
      </c>
      <c r="K113" s="16">
        <v>0</v>
      </c>
      <c r="L113" s="16">
        <v>0</v>
      </c>
      <c r="M113" s="16">
        <v>29788.51</v>
      </c>
      <c r="N113" s="16">
        <v>-245780.05</v>
      </c>
      <c r="O113" s="16">
        <v>0</v>
      </c>
      <c r="P113" s="17">
        <f>+IF(G113&lt;&gt;0,(M113+J113)/G113,0)</f>
        <v>0.03772970946024603</v>
      </c>
      <c r="Q113" s="17">
        <f>+IF(H113&lt;&gt;0,(N113+K113)/H113,0)</f>
        <v>-0.3886890190060795</v>
      </c>
      <c r="R113" s="17">
        <f>+IF(I113&lt;&gt;0,(O113+L113)/I113,0)</f>
        <v>0</v>
      </c>
      <c r="S113" s="17">
        <f t="shared" si="2"/>
        <v>-0.11698643651527783</v>
      </c>
    </row>
    <row r="114" spans="1:19" ht="12.75">
      <c r="A114" s="12">
        <v>8</v>
      </c>
      <c r="B114" s="12">
        <v>61</v>
      </c>
      <c r="C114" s="12">
        <v>1</v>
      </c>
      <c r="D114" s="13" t="s">
        <v>159</v>
      </c>
      <c r="E114" s="14" t="s">
        <v>159</v>
      </c>
      <c r="F114" s="15" t="s">
        <v>167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7">
        <f>+IF(G114&lt;&gt;0,(M114+J114)/G114,0)</f>
        <v>0</v>
      </c>
      <c r="Q114" s="17">
        <f>+IF(H114&lt;&gt;0,(N114+K114)/H114,0)</f>
        <v>0</v>
      </c>
      <c r="R114" s="17">
        <f>+IF(I114&lt;&gt;0,(O114+L114)/I114,0)</f>
        <v>0</v>
      </c>
      <c r="S114" s="17">
        <f t="shared" si="2"/>
        <v>0</v>
      </c>
    </row>
    <row r="115" spans="1:19" ht="12.75">
      <c r="A115" s="12">
        <v>8</v>
      </c>
      <c r="B115" s="12">
        <v>61</v>
      </c>
      <c r="C115" s="12">
        <v>1</v>
      </c>
      <c r="D115" s="13" t="s">
        <v>159</v>
      </c>
      <c r="E115" s="14" t="s">
        <v>159</v>
      </c>
      <c r="F115" s="15" t="s">
        <v>168</v>
      </c>
      <c r="G115" s="16">
        <v>2053425.16</v>
      </c>
      <c r="H115" s="16">
        <v>1745099.33</v>
      </c>
      <c r="I115" s="16">
        <v>1001234</v>
      </c>
      <c r="J115" s="16">
        <v>0</v>
      </c>
      <c r="K115" s="16">
        <v>0</v>
      </c>
      <c r="L115" s="16">
        <v>0</v>
      </c>
      <c r="M115" s="16">
        <v>664589.95</v>
      </c>
      <c r="N115" s="16">
        <v>125858.88</v>
      </c>
      <c r="O115" s="16">
        <v>608000</v>
      </c>
      <c r="P115" s="17">
        <f>+IF(G115&lt;&gt;0,(M115+J115)/G115,0)</f>
        <v>0.3236494628321394</v>
      </c>
      <c r="Q115" s="17">
        <f>+IF(H115&lt;&gt;0,(N115+K115)/H115,0)</f>
        <v>0.07212132732868563</v>
      </c>
      <c r="R115" s="17">
        <f>+IF(I115&lt;&gt;0,(O115+L115)/I115,0)</f>
        <v>0.6072506526945749</v>
      </c>
      <c r="S115" s="17">
        <f t="shared" si="2"/>
        <v>0.33434048095179997</v>
      </c>
    </row>
  </sheetData>
  <sheetProtection/>
  <mergeCells count="14">
    <mergeCell ref="G9:O9"/>
    <mergeCell ref="M4:O5"/>
    <mergeCell ref="A4:A9"/>
    <mergeCell ref="B4:B9"/>
    <mergeCell ref="C4:C9"/>
    <mergeCell ref="D4:D9"/>
    <mergeCell ref="E4:E9"/>
    <mergeCell ref="P2:S4"/>
    <mergeCell ref="G4:I5"/>
    <mergeCell ref="J4:L5"/>
    <mergeCell ref="F4:F9"/>
    <mergeCell ref="S5:S8"/>
    <mergeCell ref="P9:R9"/>
    <mergeCell ref="P5:R5"/>
  </mergeCells>
  <conditionalFormatting sqref="M11:O115">
    <cfRule type="cellIs" priority="11" dxfId="1" operator="lessThan" stopIfTrue="1">
      <formula>0</formula>
    </cfRule>
  </conditionalFormatting>
  <conditionalFormatting sqref="S11:S115">
    <cfRule type="cellIs" priority="3" dxfId="4" operator="greaterThan" stopIfTrue="1">
      <formula>0.4</formula>
    </cfRule>
    <cfRule type="cellIs" priority="4" dxfId="3" operator="between" stopIfTrue="1">
      <formula>0.2</formula>
      <formula>0.4</formula>
    </cfRule>
    <cfRule type="cellIs" priority="8" dxfId="2" operator="lessThanOrEqual" stopIfTrue="1">
      <formula>0</formula>
    </cfRule>
    <cfRule type="cellIs" priority="9" dxfId="1" operator="lessThan" stopIfTrue="1">
      <formula>0.1</formula>
    </cfRule>
    <cfRule type="cellIs" priority="10" dxfId="0" operator="lessThan" stopIfTrue="1">
      <formula>0.15</formula>
    </cfRule>
  </conditionalFormatting>
  <printOptions/>
  <pageMargins left="0.25" right="0.25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K115"/>
  <sheetViews>
    <sheetView zoomScalePageLayoutView="0" workbookViewId="0" topLeftCell="A1">
      <pane xSplit="7" ySplit="10" topLeftCell="H77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D113" sqref="AD113"/>
    </sheetView>
  </sheetViews>
  <sheetFormatPr defaultColWidth="9.140625" defaultRowHeight="12.75"/>
  <cols>
    <col min="1" max="5" width="4.28125" style="22" customWidth="1"/>
    <col min="6" max="6" width="4.421875" style="22" customWidth="1"/>
    <col min="7" max="7" width="21.57421875" style="22" customWidth="1"/>
    <col min="8" max="37" width="13.7109375" style="22" customWidth="1"/>
    <col min="38" max="16384" width="9.140625" style="22" customWidth="1"/>
  </cols>
  <sheetData>
    <row r="1" spans="1:8" ht="15">
      <c r="A1" s="112" t="s">
        <v>171</v>
      </c>
      <c r="B1" s="113"/>
      <c r="C1" s="113"/>
      <c r="D1" s="113"/>
      <c r="E1" s="113"/>
      <c r="F1" s="113"/>
      <c r="G1" s="113"/>
      <c r="H1" s="113"/>
    </row>
    <row r="2" spans="1:8" ht="16.5" customHeight="1">
      <c r="A2" s="114" t="s">
        <v>170</v>
      </c>
      <c r="B2" s="115"/>
      <c r="C2" s="115"/>
      <c r="D2" s="115"/>
      <c r="E2" s="115"/>
      <c r="F2" s="115"/>
      <c r="G2" s="115"/>
      <c r="H2" s="116"/>
    </row>
    <row r="4" spans="1:37" ht="11.25">
      <c r="A4" s="102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5" t="s">
        <v>5</v>
      </c>
      <c r="G4" s="106"/>
      <c r="H4" s="88" t="s">
        <v>6</v>
      </c>
      <c r="I4" s="89"/>
      <c r="J4" s="89"/>
      <c r="K4" s="89"/>
      <c r="L4" s="89"/>
      <c r="M4" s="90"/>
      <c r="N4" s="88" t="s">
        <v>41</v>
      </c>
      <c r="O4" s="89"/>
      <c r="P4" s="89"/>
      <c r="Q4" s="89"/>
      <c r="R4" s="89"/>
      <c r="S4" s="90"/>
      <c r="T4" s="88" t="s">
        <v>24</v>
      </c>
      <c r="U4" s="89"/>
      <c r="V4" s="89"/>
      <c r="W4" s="89"/>
      <c r="X4" s="89"/>
      <c r="Y4" s="90"/>
      <c r="Z4" s="94" t="s">
        <v>42</v>
      </c>
      <c r="AA4" s="95"/>
      <c r="AB4" s="95"/>
      <c r="AC4" s="95"/>
      <c r="AD4" s="95"/>
      <c r="AE4" s="96"/>
      <c r="AF4" s="94" t="s">
        <v>43</v>
      </c>
      <c r="AG4" s="95"/>
      <c r="AH4" s="95"/>
      <c r="AI4" s="95"/>
      <c r="AJ4" s="95"/>
      <c r="AK4" s="96"/>
    </row>
    <row r="5" spans="1:37" ht="11.25">
      <c r="A5" s="103"/>
      <c r="B5" s="103"/>
      <c r="C5" s="103"/>
      <c r="D5" s="103"/>
      <c r="E5" s="103"/>
      <c r="F5" s="107"/>
      <c r="G5" s="108"/>
      <c r="H5" s="91"/>
      <c r="I5" s="92"/>
      <c r="J5" s="92"/>
      <c r="K5" s="92"/>
      <c r="L5" s="92"/>
      <c r="M5" s="93"/>
      <c r="N5" s="91"/>
      <c r="O5" s="92"/>
      <c r="P5" s="92"/>
      <c r="Q5" s="92"/>
      <c r="R5" s="92"/>
      <c r="S5" s="93"/>
      <c r="T5" s="91"/>
      <c r="U5" s="92"/>
      <c r="V5" s="92"/>
      <c r="W5" s="92"/>
      <c r="X5" s="92"/>
      <c r="Y5" s="93"/>
      <c r="Z5" s="97"/>
      <c r="AA5" s="98"/>
      <c r="AB5" s="98"/>
      <c r="AC5" s="98"/>
      <c r="AD5" s="98"/>
      <c r="AE5" s="99"/>
      <c r="AF5" s="97"/>
      <c r="AG5" s="98"/>
      <c r="AH5" s="98"/>
      <c r="AI5" s="98"/>
      <c r="AJ5" s="98"/>
      <c r="AK5" s="99"/>
    </row>
    <row r="6" spans="1:37" ht="11.25">
      <c r="A6" s="103"/>
      <c r="B6" s="103"/>
      <c r="C6" s="103"/>
      <c r="D6" s="103"/>
      <c r="E6" s="103"/>
      <c r="F6" s="107"/>
      <c r="G6" s="108"/>
      <c r="H6" s="23">
        <f>+techniczny!$D$2</f>
        <v>2008</v>
      </c>
      <c r="I6" s="23">
        <f>+techniczny!$C$2</f>
        <v>2009</v>
      </c>
      <c r="J6" s="23">
        <f>+techniczny!$B$2</f>
        <v>2010</v>
      </c>
      <c r="K6" s="23">
        <f>+techniczny!$D$2</f>
        <v>2008</v>
      </c>
      <c r="L6" s="23">
        <f>+techniczny!$C$2</f>
        <v>2009</v>
      </c>
      <c r="M6" s="23">
        <f>+techniczny!$B$2</f>
        <v>2010</v>
      </c>
      <c r="N6" s="23">
        <f>+techniczny!$D$2</f>
        <v>2008</v>
      </c>
      <c r="O6" s="23">
        <f>+techniczny!$C$2</f>
        <v>2009</v>
      </c>
      <c r="P6" s="23">
        <f>+techniczny!$B$2</f>
        <v>2010</v>
      </c>
      <c r="Q6" s="23">
        <f>+techniczny!$D$2</f>
        <v>2008</v>
      </c>
      <c r="R6" s="23">
        <f>+techniczny!$C$2</f>
        <v>2009</v>
      </c>
      <c r="S6" s="23">
        <f>+techniczny!$B$2</f>
        <v>2010</v>
      </c>
      <c r="T6" s="23">
        <f>+techniczny!$D$2</f>
        <v>2008</v>
      </c>
      <c r="U6" s="23">
        <f>+techniczny!$C$2</f>
        <v>2009</v>
      </c>
      <c r="V6" s="23">
        <f>+techniczny!$B$2</f>
        <v>2010</v>
      </c>
      <c r="W6" s="23">
        <f>+techniczny!$D$2</f>
        <v>2008</v>
      </c>
      <c r="X6" s="23">
        <f>+techniczny!$C$2</f>
        <v>2009</v>
      </c>
      <c r="Y6" s="23">
        <f>+techniczny!$B$2</f>
        <v>2010</v>
      </c>
      <c r="Z6" s="23">
        <f>+techniczny!$D$2</f>
        <v>2008</v>
      </c>
      <c r="AA6" s="23">
        <f>+techniczny!$C$2</f>
        <v>2009</v>
      </c>
      <c r="AB6" s="23">
        <f>+techniczny!$B$2</f>
        <v>2010</v>
      </c>
      <c r="AC6" s="23">
        <f>+techniczny!$D$2</f>
        <v>2008</v>
      </c>
      <c r="AD6" s="23">
        <f>+techniczny!$C$2</f>
        <v>2009</v>
      </c>
      <c r="AE6" s="23">
        <f>+techniczny!$B$2</f>
        <v>2010</v>
      </c>
      <c r="AF6" s="23">
        <f>+techniczny!$D$2</f>
        <v>2008</v>
      </c>
      <c r="AG6" s="23">
        <f>+techniczny!$C$2</f>
        <v>2009</v>
      </c>
      <c r="AH6" s="23">
        <f>+techniczny!$B$2</f>
        <v>2010</v>
      </c>
      <c r="AI6" s="23">
        <f>+techniczny!$D$2</f>
        <v>2008</v>
      </c>
      <c r="AJ6" s="23">
        <f>+techniczny!$C$2</f>
        <v>2009</v>
      </c>
      <c r="AK6" s="23">
        <f>+techniczny!$B$2</f>
        <v>2010</v>
      </c>
    </row>
    <row r="7" spans="1:37" ht="11.25">
      <c r="A7" s="103"/>
      <c r="B7" s="103"/>
      <c r="C7" s="103"/>
      <c r="D7" s="103"/>
      <c r="E7" s="103"/>
      <c r="F7" s="107"/>
      <c r="G7" s="108"/>
      <c r="H7" s="23" t="str">
        <f>+techniczny!$D$4</f>
        <v>4 kw.</v>
      </c>
      <c r="I7" s="23" t="str">
        <f>+techniczny!$C$4</f>
        <v>4 kw.</v>
      </c>
      <c r="J7" s="23" t="str">
        <f>+techniczny!$B$4</f>
        <v>3 kw.</v>
      </c>
      <c r="K7" s="23" t="str">
        <f>+techniczny!$D$4</f>
        <v>4 kw.</v>
      </c>
      <c r="L7" s="23" t="str">
        <f>+techniczny!$C$4</f>
        <v>4 kw.</v>
      </c>
      <c r="M7" s="23" t="str">
        <f>+techniczny!$B$4</f>
        <v>3 kw.</v>
      </c>
      <c r="N7" s="23" t="str">
        <f>+techniczny!$D$4</f>
        <v>4 kw.</v>
      </c>
      <c r="O7" s="23" t="str">
        <f>+techniczny!$C$4</f>
        <v>4 kw.</v>
      </c>
      <c r="P7" s="23" t="str">
        <f>+techniczny!$B$4</f>
        <v>3 kw.</v>
      </c>
      <c r="Q7" s="23" t="str">
        <f>+techniczny!$D$4</f>
        <v>4 kw.</v>
      </c>
      <c r="R7" s="23" t="str">
        <f>+techniczny!$C$4</f>
        <v>4 kw.</v>
      </c>
      <c r="S7" s="23" t="str">
        <f>+techniczny!$B$4</f>
        <v>3 kw.</v>
      </c>
      <c r="T7" s="23" t="str">
        <f>+techniczny!$D$4</f>
        <v>4 kw.</v>
      </c>
      <c r="U7" s="23" t="str">
        <f>+techniczny!$C$4</f>
        <v>4 kw.</v>
      </c>
      <c r="V7" s="23" t="str">
        <f>+techniczny!$B$4</f>
        <v>3 kw.</v>
      </c>
      <c r="W7" s="23" t="str">
        <f>+techniczny!$D$4</f>
        <v>4 kw.</v>
      </c>
      <c r="X7" s="23" t="str">
        <f>+techniczny!$C$4</f>
        <v>4 kw.</v>
      </c>
      <c r="Y7" s="23" t="str">
        <f>+techniczny!$B$4</f>
        <v>3 kw.</v>
      </c>
      <c r="Z7" s="23" t="str">
        <f>+techniczny!$D$4</f>
        <v>4 kw.</v>
      </c>
      <c r="AA7" s="23" t="str">
        <f>+techniczny!$C$4</f>
        <v>4 kw.</v>
      </c>
      <c r="AB7" s="23" t="str">
        <f>+techniczny!$B$4</f>
        <v>3 kw.</v>
      </c>
      <c r="AC7" s="23" t="str">
        <f>+techniczny!$D$4</f>
        <v>4 kw.</v>
      </c>
      <c r="AD7" s="23" t="str">
        <f>+techniczny!$C$4</f>
        <v>4 kw.</v>
      </c>
      <c r="AE7" s="23" t="str">
        <f>+techniczny!$B$4</f>
        <v>3 kw.</v>
      </c>
      <c r="AF7" s="23" t="str">
        <f>+techniczny!$D$4</f>
        <v>4 kw.</v>
      </c>
      <c r="AG7" s="23" t="str">
        <f>+techniczny!$C$4</f>
        <v>4 kw.</v>
      </c>
      <c r="AH7" s="23" t="str">
        <f>+techniczny!$B$4</f>
        <v>3 kw.</v>
      </c>
      <c r="AI7" s="23" t="str">
        <f>+techniczny!$D$4</f>
        <v>4 kw.</v>
      </c>
      <c r="AJ7" s="23" t="str">
        <f>+techniczny!$C$4</f>
        <v>4 kw.</v>
      </c>
      <c r="AK7" s="23" t="str">
        <f>+techniczny!$B$4</f>
        <v>3 kw.</v>
      </c>
    </row>
    <row r="8" spans="1:37" ht="11.25">
      <c r="A8" s="103"/>
      <c r="B8" s="103"/>
      <c r="C8" s="103"/>
      <c r="D8" s="103"/>
      <c r="E8" s="103"/>
      <c r="F8" s="107"/>
      <c r="G8" s="108"/>
      <c r="H8" s="85" t="s">
        <v>32</v>
      </c>
      <c r="I8" s="86"/>
      <c r="J8" s="87"/>
      <c r="K8" s="85" t="s">
        <v>33</v>
      </c>
      <c r="L8" s="86"/>
      <c r="M8" s="87"/>
      <c r="N8" s="85" t="s">
        <v>32</v>
      </c>
      <c r="O8" s="86"/>
      <c r="P8" s="87"/>
      <c r="Q8" s="85" t="s">
        <v>33</v>
      </c>
      <c r="R8" s="86"/>
      <c r="S8" s="87"/>
      <c r="T8" s="85" t="s">
        <v>32</v>
      </c>
      <c r="U8" s="86"/>
      <c r="V8" s="87"/>
      <c r="W8" s="85" t="s">
        <v>33</v>
      </c>
      <c r="X8" s="86"/>
      <c r="Y8" s="87"/>
      <c r="Z8" s="85" t="s">
        <v>32</v>
      </c>
      <c r="AA8" s="86"/>
      <c r="AB8" s="87"/>
      <c r="AC8" s="85" t="s">
        <v>33</v>
      </c>
      <c r="AD8" s="86"/>
      <c r="AE8" s="87"/>
      <c r="AF8" s="85" t="s">
        <v>32</v>
      </c>
      <c r="AG8" s="86"/>
      <c r="AH8" s="87"/>
      <c r="AI8" s="85" t="s">
        <v>33</v>
      </c>
      <c r="AJ8" s="86"/>
      <c r="AK8" s="87"/>
    </row>
    <row r="9" spans="1:37" ht="11.25">
      <c r="A9" s="104"/>
      <c r="B9" s="104"/>
      <c r="C9" s="104"/>
      <c r="D9" s="104"/>
      <c r="E9" s="104"/>
      <c r="F9" s="109"/>
      <c r="G9" s="110"/>
      <c r="H9" s="83" t="s">
        <v>44</v>
      </c>
      <c r="I9" s="84"/>
      <c r="J9" s="84"/>
      <c r="K9" s="84"/>
      <c r="L9" s="84"/>
      <c r="M9" s="84"/>
      <c r="N9" s="83" t="s">
        <v>44</v>
      </c>
      <c r="O9" s="84"/>
      <c r="P9" s="84"/>
      <c r="Q9" s="84"/>
      <c r="R9" s="84"/>
      <c r="S9" s="84"/>
      <c r="T9" s="83" t="s">
        <v>44</v>
      </c>
      <c r="U9" s="84"/>
      <c r="V9" s="84"/>
      <c r="W9" s="84"/>
      <c r="X9" s="84"/>
      <c r="Y9" s="84"/>
      <c r="Z9" s="83" t="s">
        <v>44</v>
      </c>
      <c r="AA9" s="84"/>
      <c r="AB9" s="84"/>
      <c r="AC9" s="84"/>
      <c r="AD9" s="84"/>
      <c r="AE9" s="84"/>
      <c r="AF9" s="83" t="s">
        <v>44</v>
      </c>
      <c r="AG9" s="84"/>
      <c r="AH9" s="84"/>
      <c r="AI9" s="84"/>
      <c r="AJ9" s="84"/>
      <c r="AK9" s="84"/>
    </row>
    <row r="10" spans="1:37" ht="11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100">
        <v>6</v>
      </c>
      <c r="G10" s="101"/>
      <c r="H10" s="24">
        <v>7</v>
      </c>
      <c r="I10" s="24">
        <f>+H10+1</f>
        <v>8</v>
      </c>
      <c r="J10" s="24">
        <f aca="true" t="shared" si="0" ref="J10:AK10">+I10+1</f>
        <v>9</v>
      </c>
      <c r="K10" s="24">
        <f t="shared" si="0"/>
        <v>10</v>
      </c>
      <c r="L10" s="24">
        <f t="shared" si="0"/>
        <v>11</v>
      </c>
      <c r="M10" s="24">
        <f t="shared" si="0"/>
        <v>12</v>
      </c>
      <c r="N10" s="24">
        <f t="shared" si="0"/>
        <v>13</v>
      </c>
      <c r="O10" s="24">
        <f t="shared" si="0"/>
        <v>14</v>
      </c>
      <c r="P10" s="24">
        <f t="shared" si="0"/>
        <v>15</v>
      </c>
      <c r="Q10" s="24">
        <f t="shared" si="0"/>
        <v>16</v>
      </c>
      <c r="R10" s="24">
        <f t="shared" si="0"/>
        <v>17</v>
      </c>
      <c r="S10" s="24">
        <f t="shared" si="0"/>
        <v>18</v>
      </c>
      <c r="T10" s="24">
        <f t="shared" si="0"/>
        <v>19</v>
      </c>
      <c r="U10" s="24">
        <f t="shared" si="0"/>
        <v>20</v>
      </c>
      <c r="V10" s="24">
        <f t="shared" si="0"/>
        <v>21</v>
      </c>
      <c r="W10" s="24">
        <f t="shared" si="0"/>
        <v>22</v>
      </c>
      <c r="X10" s="24">
        <f t="shared" si="0"/>
        <v>23</v>
      </c>
      <c r="Y10" s="24">
        <f t="shared" si="0"/>
        <v>24</v>
      </c>
      <c r="Z10" s="24">
        <f t="shared" si="0"/>
        <v>25</v>
      </c>
      <c r="AA10" s="24">
        <f t="shared" si="0"/>
        <v>26</v>
      </c>
      <c r="AB10" s="24">
        <f t="shared" si="0"/>
        <v>27</v>
      </c>
      <c r="AC10" s="24">
        <f t="shared" si="0"/>
        <v>28</v>
      </c>
      <c r="AD10" s="24">
        <f t="shared" si="0"/>
        <v>29</v>
      </c>
      <c r="AE10" s="24">
        <f t="shared" si="0"/>
        <v>30</v>
      </c>
      <c r="AF10" s="24">
        <f t="shared" si="0"/>
        <v>31</v>
      </c>
      <c r="AG10" s="24">
        <f t="shared" si="0"/>
        <v>32</v>
      </c>
      <c r="AH10" s="24">
        <f t="shared" si="0"/>
        <v>33</v>
      </c>
      <c r="AI10" s="24">
        <f t="shared" si="0"/>
        <v>34</v>
      </c>
      <c r="AJ10" s="24">
        <f t="shared" si="0"/>
        <v>35</v>
      </c>
      <c r="AK10" s="24">
        <f t="shared" si="0"/>
        <v>36</v>
      </c>
    </row>
    <row r="11" spans="1:37" ht="11.25">
      <c r="A11" s="25">
        <v>8</v>
      </c>
      <c r="B11" s="25">
        <v>61</v>
      </c>
      <c r="C11" s="25">
        <v>0</v>
      </c>
      <c r="D11" s="26">
        <v>0</v>
      </c>
      <c r="E11" s="27" t="s">
        <v>63</v>
      </c>
      <c r="F11" s="28"/>
      <c r="G11" s="28" t="s">
        <v>64</v>
      </c>
      <c r="H11" s="29">
        <v>376772170</v>
      </c>
      <c r="I11" s="29">
        <v>446359313</v>
      </c>
      <c r="J11" s="29">
        <v>436542136</v>
      </c>
      <c r="K11" s="29">
        <v>394123546.56</v>
      </c>
      <c r="L11" s="29">
        <v>423728400.35</v>
      </c>
      <c r="M11" s="29">
        <v>314646065.05</v>
      </c>
      <c r="N11" s="29">
        <v>36435098</v>
      </c>
      <c r="O11" s="29">
        <v>71635016</v>
      </c>
      <c r="P11" s="29">
        <v>69274094</v>
      </c>
      <c r="Q11" s="29">
        <v>24625969.12</v>
      </c>
      <c r="R11" s="29">
        <v>52804542.77</v>
      </c>
      <c r="S11" s="29">
        <v>26142797.78</v>
      </c>
      <c r="T11" s="29">
        <v>27831000</v>
      </c>
      <c r="U11" s="29">
        <v>30892141</v>
      </c>
      <c r="V11" s="29">
        <v>29405500</v>
      </c>
      <c r="W11" s="29">
        <v>17559629.91</v>
      </c>
      <c r="X11" s="29">
        <v>14072689.93</v>
      </c>
      <c r="Y11" s="29">
        <v>11508004.71</v>
      </c>
      <c r="Z11" s="29">
        <v>446890907</v>
      </c>
      <c r="AA11" s="29">
        <v>548640583</v>
      </c>
      <c r="AB11" s="29">
        <v>540875552</v>
      </c>
      <c r="AC11" s="29">
        <v>390890303.66</v>
      </c>
      <c r="AD11" s="29">
        <v>482036493.09</v>
      </c>
      <c r="AE11" s="29">
        <v>339476115.41</v>
      </c>
      <c r="AF11" s="29">
        <v>100824534</v>
      </c>
      <c r="AG11" s="29">
        <v>181646583</v>
      </c>
      <c r="AH11" s="29">
        <v>165590804</v>
      </c>
      <c r="AI11" s="29">
        <v>59548086.11</v>
      </c>
      <c r="AJ11" s="29">
        <v>126370476.27</v>
      </c>
      <c r="AK11" s="29">
        <v>68552426.91</v>
      </c>
    </row>
    <row r="12" spans="1:37" ht="11.25">
      <c r="A12" s="25">
        <v>8</v>
      </c>
      <c r="B12" s="25">
        <v>62</v>
      </c>
      <c r="C12" s="25">
        <v>0</v>
      </c>
      <c r="D12" s="26">
        <v>0</v>
      </c>
      <c r="E12" s="27" t="s">
        <v>63</v>
      </c>
      <c r="F12" s="28"/>
      <c r="G12" s="28" t="s">
        <v>65</v>
      </c>
      <c r="H12" s="29">
        <v>404853548</v>
      </c>
      <c r="I12" s="29">
        <v>467182369</v>
      </c>
      <c r="J12" s="29">
        <v>502520624</v>
      </c>
      <c r="K12" s="29">
        <v>399531584.41</v>
      </c>
      <c r="L12" s="29">
        <v>438544219.39</v>
      </c>
      <c r="M12" s="29">
        <v>341965737.74</v>
      </c>
      <c r="N12" s="29">
        <v>51446744</v>
      </c>
      <c r="O12" s="29">
        <v>84939612</v>
      </c>
      <c r="P12" s="29">
        <v>77234462</v>
      </c>
      <c r="Q12" s="29">
        <v>28681858.4</v>
      </c>
      <c r="R12" s="29">
        <v>60546764.26</v>
      </c>
      <c r="S12" s="29">
        <v>25578184.84</v>
      </c>
      <c r="T12" s="29">
        <v>41800000</v>
      </c>
      <c r="U12" s="29">
        <v>30000000</v>
      </c>
      <c r="V12" s="29">
        <v>28000000</v>
      </c>
      <c r="W12" s="29">
        <v>18684605.98</v>
      </c>
      <c r="X12" s="29">
        <v>10283232.11</v>
      </c>
      <c r="Y12" s="29">
        <v>8627507.03</v>
      </c>
      <c r="Z12" s="29">
        <v>468021107</v>
      </c>
      <c r="AA12" s="29">
        <v>535906624</v>
      </c>
      <c r="AB12" s="29">
        <v>583113024</v>
      </c>
      <c r="AC12" s="29">
        <v>435951925.93</v>
      </c>
      <c r="AD12" s="29">
        <v>501010461.72</v>
      </c>
      <c r="AE12" s="29">
        <v>355914497.54</v>
      </c>
      <c r="AF12" s="29">
        <v>90353815</v>
      </c>
      <c r="AG12" s="29">
        <v>169871794</v>
      </c>
      <c r="AH12" s="29">
        <v>165413200</v>
      </c>
      <c r="AI12" s="29">
        <v>74071400.15</v>
      </c>
      <c r="AJ12" s="29">
        <v>153954019.6</v>
      </c>
      <c r="AK12" s="29">
        <v>65750719.98</v>
      </c>
    </row>
    <row r="13" spans="1:37" ht="11.25">
      <c r="A13" s="25">
        <v>8</v>
      </c>
      <c r="B13" s="25">
        <v>1</v>
      </c>
      <c r="C13" s="25">
        <v>0</v>
      </c>
      <c r="D13" s="26">
        <v>0</v>
      </c>
      <c r="E13" s="27" t="s">
        <v>66</v>
      </c>
      <c r="F13" s="28"/>
      <c r="G13" s="28" t="s">
        <v>67</v>
      </c>
      <c r="H13" s="29">
        <v>34416263</v>
      </c>
      <c r="I13" s="29">
        <v>56336672</v>
      </c>
      <c r="J13" s="29">
        <v>75385019</v>
      </c>
      <c r="K13" s="29">
        <v>34674459.92</v>
      </c>
      <c r="L13" s="29">
        <v>56175676.57</v>
      </c>
      <c r="M13" s="29">
        <v>42889953.89</v>
      </c>
      <c r="N13" s="29">
        <v>2854349</v>
      </c>
      <c r="O13" s="29">
        <v>18314130</v>
      </c>
      <c r="P13" s="29">
        <v>37534311</v>
      </c>
      <c r="Q13" s="29">
        <v>1381358.6</v>
      </c>
      <c r="R13" s="29">
        <v>20186351.1</v>
      </c>
      <c r="S13" s="29">
        <v>14904474.07</v>
      </c>
      <c r="T13" s="29">
        <v>959012</v>
      </c>
      <c r="U13" s="29">
        <v>7356556</v>
      </c>
      <c r="V13" s="29">
        <v>1243502</v>
      </c>
      <c r="W13" s="29">
        <v>362211.1</v>
      </c>
      <c r="X13" s="29">
        <v>10484476.66</v>
      </c>
      <c r="Y13" s="29">
        <v>739677.43</v>
      </c>
      <c r="Z13" s="29">
        <v>37817263</v>
      </c>
      <c r="AA13" s="29">
        <v>55347672</v>
      </c>
      <c r="AB13" s="29">
        <v>87073971</v>
      </c>
      <c r="AC13" s="29">
        <v>35210255.24</v>
      </c>
      <c r="AD13" s="29">
        <v>50700021.77</v>
      </c>
      <c r="AE13" s="29">
        <v>49542058.76</v>
      </c>
      <c r="AF13" s="29">
        <v>4494203</v>
      </c>
      <c r="AG13" s="29">
        <v>16256317</v>
      </c>
      <c r="AH13" s="29">
        <v>46137820</v>
      </c>
      <c r="AI13" s="29">
        <v>3670615.9</v>
      </c>
      <c r="AJ13" s="29">
        <v>13741777.73</v>
      </c>
      <c r="AK13" s="29">
        <v>21535758.06</v>
      </c>
    </row>
    <row r="14" spans="1:37" ht="11.25">
      <c r="A14" s="25">
        <v>8</v>
      </c>
      <c r="B14" s="25">
        <v>2</v>
      </c>
      <c r="C14" s="25">
        <v>0</v>
      </c>
      <c r="D14" s="26">
        <v>0</v>
      </c>
      <c r="E14" s="27" t="s">
        <v>66</v>
      </c>
      <c r="F14" s="28"/>
      <c r="G14" s="28" t="s">
        <v>68</v>
      </c>
      <c r="H14" s="29">
        <v>49121207</v>
      </c>
      <c r="I14" s="29">
        <v>51518834</v>
      </c>
      <c r="J14" s="29">
        <v>57880057</v>
      </c>
      <c r="K14" s="29">
        <v>49873910.15</v>
      </c>
      <c r="L14" s="29">
        <v>49533323.79</v>
      </c>
      <c r="M14" s="29">
        <v>40824546.89</v>
      </c>
      <c r="N14" s="29">
        <v>7523820</v>
      </c>
      <c r="O14" s="29">
        <v>4924224</v>
      </c>
      <c r="P14" s="29">
        <v>8701630</v>
      </c>
      <c r="Q14" s="29">
        <v>7537148.97</v>
      </c>
      <c r="R14" s="29">
        <v>3268974.41</v>
      </c>
      <c r="S14" s="29">
        <v>2670032.06</v>
      </c>
      <c r="T14" s="29">
        <v>891078</v>
      </c>
      <c r="U14" s="29">
        <v>24193</v>
      </c>
      <c r="V14" s="29">
        <v>510500</v>
      </c>
      <c r="W14" s="29">
        <v>888931.73</v>
      </c>
      <c r="X14" s="29">
        <v>19899.65</v>
      </c>
      <c r="Y14" s="29">
        <v>12103.36</v>
      </c>
      <c r="Z14" s="29">
        <v>48795986</v>
      </c>
      <c r="AA14" s="29">
        <v>54249869</v>
      </c>
      <c r="AB14" s="29">
        <v>63405592</v>
      </c>
      <c r="AC14" s="29">
        <v>47839164.63</v>
      </c>
      <c r="AD14" s="29">
        <v>51045870.97</v>
      </c>
      <c r="AE14" s="29">
        <v>40186851.86</v>
      </c>
      <c r="AF14" s="29">
        <v>8135615</v>
      </c>
      <c r="AG14" s="29">
        <v>8671745</v>
      </c>
      <c r="AH14" s="29">
        <v>11964549</v>
      </c>
      <c r="AI14" s="29">
        <v>7980701.44</v>
      </c>
      <c r="AJ14" s="29">
        <v>7347677.08</v>
      </c>
      <c r="AK14" s="29">
        <v>4084077.65</v>
      </c>
    </row>
    <row r="15" spans="1:37" ht="11.25">
      <c r="A15" s="25">
        <v>8</v>
      </c>
      <c r="B15" s="25">
        <v>3</v>
      </c>
      <c r="C15" s="25">
        <v>0</v>
      </c>
      <c r="D15" s="26">
        <v>0</v>
      </c>
      <c r="E15" s="27" t="s">
        <v>66</v>
      </c>
      <c r="F15" s="28"/>
      <c r="G15" s="28" t="s">
        <v>69</v>
      </c>
      <c r="H15" s="29">
        <v>45955456</v>
      </c>
      <c r="I15" s="29">
        <v>57777424</v>
      </c>
      <c r="J15" s="29">
        <v>49118415</v>
      </c>
      <c r="K15" s="29">
        <v>46427874.43</v>
      </c>
      <c r="L15" s="29">
        <v>56978596.02</v>
      </c>
      <c r="M15" s="29">
        <v>36447788.9</v>
      </c>
      <c r="N15" s="29">
        <v>2324152</v>
      </c>
      <c r="O15" s="29">
        <v>10757346</v>
      </c>
      <c r="P15" s="29">
        <v>1875293</v>
      </c>
      <c r="Q15" s="29">
        <v>2244543.21</v>
      </c>
      <c r="R15" s="29">
        <v>10488433.33</v>
      </c>
      <c r="S15" s="29">
        <v>36150.47</v>
      </c>
      <c r="T15" s="29">
        <v>250000</v>
      </c>
      <c r="U15" s="29">
        <v>327220</v>
      </c>
      <c r="V15" s="29">
        <v>357480</v>
      </c>
      <c r="W15" s="29">
        <v>251122.9</v>
      </c>
      <c r="X15" s="29">
        <v>244269.44</v>
      </c>
      <c r="Y15" s="29">
        <v>35183.07</v>
      </c>
      <c r="Z15" s="29">
        <v>46656097</v>
      </c>
      <c r="AA15" s="29">
        <v>66395833</v>
      </c>
      <c r="AB15" s="29">
        <v>51091600</v>
      </c>
      <c r="AC15" s="29">
        <v>45189086.04</v>
      </c>
      <c r="AD15" s="29">
        <v>64456067.47</v>
      </c>
      <c r="AE15" s="29">
        <v>35940759.93</v>
      </c>
      <c r="AF15" s="29">
        <v>2834466</v>
      </c>
      <c r="AG15" s="29">
        <v>18877489</v>
      </c>
      <c r="AH15" s="29">
        <v>3711486</v>
      </c>
      <c r="AI15" s="29">
        <v>2451098.97</v>
      </c>
      <c r="AJ15" s="29">
        <v>18329829.83</v>
      </c>
      <c r="AK15" s="29">
        <v>1040479.44</v>
      </c>
    </row>
    <row r="16" spans="1:37" ht="11.25">
      <c r="A16" s="25">
        <v>8</v>
      </c>
      <c r="B16" s="25">
        <v>4</v>
      </c>
      <c r="C16" s="25">
        <v>0</v>
      </c>
      <c r="D16" s="26">
        <v>0</v>
      </c>
      <c r="E16" s="27" t="s">
        <v>66</v>
      </c>
      <c r="F16" s="28"/>
      <c r="G16" s="28" t="s">
        <v>70</v>
      </c>
      <c r="H16" s="29">
        <v>60719251</v>
      </c>
      <c r="I16" s="29">
        <v>69231225</v>
      </c>
      <c r="J16" s="29">
        <v>80514509</v>
      </c>
      <c r="K16" s="29">
        <v>61703507.01</v>
      </c>
      <c r="L16" s="29">
        <v>69297261.65</v>
      </c>
      <c r="M16" s="29">
        <v>56873104.96</v>
      </c>
      <c r="N16" s="29">
        <v>3405957</v>
      </c>
      <c r="O16" s="29">
        <v>7504954</v>
      </c>
      <c r="P16" s="29">
        <v>14444098</v>
      </c>
      <c r="Q16" s="29">
        <v>3305448.45</v>
      </c>
      <c r="R16" s="29">
        <v>7567233.37</v>
      </c>
      <c r="S16" s="29">
        <v>4933256.78</v>
      </c>
      <c r="T16" s="29">
        <v>191039</v>
      </c>
      <c r="U16" s="29">
        <v>102400</v>
      </c>
      <c r="V16" s="29">
        <v>202000</v>
      </c>
      <c r="W16" s="29">
        <v>216167.08</v>
      </c>
      <c r="X16" s="29">
        <v>123532.42</v>
      </c>
      <c r="Y16" s="29">
        <v>9025.55</v>
      </c>
      <c r="Z16" s="29">
        <v>62254488</v>
      </c>
      <c r="AA16" s="29">
        <v>74626417</v>
      </c>
      <c r="AB16" s="29">
        <v>96761014</v>
      </c>
      <c r="AC16" s="29">
        <v>60813701.96</v>
      </c>
      <c r="AD16" s="29">
        <v>73186817.74</v>
      </c>
      <c r="AE16" s="29">
        <v>54496366.97</v>
      </c>
      <c r="AF16" s="29">
        <v>7551525</v>
      </c>
      <c r="AG16" s="29">
        <v>13487703</v>
      </c>
      <c r="AH16" s="29">
        <v>28346841</v>
      </c>
      <c r="AI16" s="29">
        <v>7299204.54</v>
      </c>
      <c r="AJ16" s="29">
        <v>13324696.82</v>
      </c>
      <c r="AK16" s="29">
        <v>7675221.09</v>
      </c>
    </row>
    <row r="17" spans="1:37" ht="11.25">
      <c r="A17" s="25">
        <v>8</v>
      </c>
      <c r="B17" s="25">
        <v>5</v>
      </c>
      <c r="C17" s="25">
        <v>0</v>
      </c>
      <c r="D17" s="26">
        <v>0</v>
      </c>
      <c r="E17" s="27" t="s">
        <v>66</v>
      </c>
      <c r="F17" s="28"/>
      <c r="G17" s="28" t="s">
        <v>71</v>
      </c>
      <c r="H17" s="29">
        <v>27108415</v>
      </c>
      <c r="I17" s="29">
        <v>52262894</v>
      </c>
      <c r="J17" s="29">
        <v>57209620</v>
      </c>
      <c r="K17" s="29">
        <v>27670820.25</v>
      </c>
      <c r="L17" s="29">
        <v>52361839.49</v>
      </c>
      <c r="M17" s="29">
        <v>28936535.87</v>
      </c>
      <c r="N17" s="29">
        <v>508314</v>
      </c>
      <c r="O17" s="29">
        <v>19827460</v>
      </c>
      <c r="P17" s="29">
        <v>21379561</v>
      </c>
      <c r="Q17" s="29">
        <v>508985.83</v>
      </c>
      <c r="R17" s="29">
        <v>20805317.16</v>
      </c>
      <c r="S17" s="29">
        <v>2477484.42</v>
      </c>
      <c r="T17" s="29">
        <v>101000</v>
      </c>
      <c r="U17" s="29">
        <v>805751</v>
      </c>
      <c r="V17" s="29">
        <v>2301000</v>
      </c>
      <c r="W17" s="29">
        <v>101978.28</v>
      </c>
      <c r="X17" s="29">
        <v>844035.6</v>
      </c>
      <c r="Y17" s="29">
        <v>531333.9</v>
      </c>
      <c r="Z17" s="29">
        <v>32964838</v>
      </c>
      <c r="AA17" s="29">
        <v>60007328</v>
      </c>
      <c r="AB17" s="29">
        <v>62270706</v>
      </c>
      <c r="AC17" s="29">
        <v>31512936.76</v>
      </c>
      <c r="AD17" s="29">
        <v>56638206.13</v>
      </c>
      <c r="AE17" s="29">
        <v>30555203.87</v>
      </c>
      <c r="AF17" s="29">
        <v>4170701</v>
      </c>
      <c r="AG17" s="29">
        <v>22938747</v>
      </c>
      <c r="AH17" s="29">
        <v>22773689</v>
      </c>
      <c r="AI17" s="29">
        <v>3287575.81</v>
      </c>
      <c r="AJ17" s="29">
        <v>22244179.95</v>
      </c>
      <c r="AK17" s="29">
        <v>3845135.47</v>
      </c>
    </row>
    <row r="18" spans="1:37" ht="11.25">
      <c r="A18" s="25">
        <v>8</v>
      </c>
      <c r="B18" s="25">
        <v>6</v>
      </c>
      <c r="C18" s="25">
        <v>0</v>
      </c>
      <c r="D18" s="26">
        <v>0</v>
      </c>
      <c r="E18" s="27" t="s">
        <v>66</v>
      </c>
      <c r="F18" s="28"/>
      <c r="G18" s="28" t="s">
        <v>72</v>
      </c>
      <c r="H18" s="29">
        <v>34139732</v>
      </c>
      <c r="I18" s="29">
        <v>40845819</v>
      </c>
      <c r="J18" s="29">
        <v>40333859</v>
      </c>
      <c r="K18" s="29">
        <v>34579679.14</v>
      </c>
      <c r="L18" s="29">
        <v>39745917.35</v>
      </c>
      <c r="M18" s="29">
        <v>31931985.93</v>
      </c>
      <c r="N18" s="29">
        <v>160664</v>
      </c>
      <c r="O18" s="29">
        <v>3377450</v>
      </c>
      <c r="P18" s="29">
        <v>1645000</v>
      </c>
      <c r="Q18" s="29">
        <v>312259.19</v>
      </c>
      <c r="R18" s="29">
        <v>2798294.25</v>
      </c>
      <c r="S18" s="29">
        <v>1589897.84</v>
      </c>
      <c r="T18" s="29">
        <v>22578</v>
      </c>
      <c r="U18" s="29">
        <v>40000</v>
      </c>
      <c r="V18" s="29">
        <v>0</v>
      </c>
      <c r="W18" s="29">
        <v>47578.2</v>
      </c>
      <c r="X18" s="29">
        <v>25250</v>
      </c>
      <c r="Y18" s="29">
        <v>0</v>
      </c>
      <c r="Z18" s="29">
        <v>36306713</v>
      </c>
      <c r="AA18" s="29">
        <v>46586164</v>
      </c>
      <c r="AB18" s="29">
        <v>47610960</v>
      </c>
      <c r="AC18" s="29">
        <v>35315311.87</v>
      </c>
      <c r="AD18" s="29">
        <v>44909173.65</v>
      </c>
      <c r="AE18" s="29">
        <v>34654170.98</v>
      </c>
      <c r="AF18" s="29">
        <v>1957320</v>
      </c>
      <c r="AG18" s="29">
        <v>8840037</v>
      </c>
      <c r="AH18" s="29">
        <v>7654755</v>
      </c>
      <c r="AI18" s="29">
        <v>1814980.08</v>
      </c>
      <c r="AJ18" s="29">
        <v>7913795.56</v>
      </c>
      <c r="AK18" s="29">
        <v>6634930.66</v>
      </c>
    </row>
    <row r="19" spans="1:37" ht="11.25">
      <c r="A19" s="25">
        <v>8</v>
      </c>
      <c r="B19" s="25">
        <v>7</v>
      </c>
      <c r="C19" s="25">
        <v>0</v>
      </c>
      <c r="D19" s="26">
        <v>0</v>
      </c>
      <c r="E19" s="27" t="s">
        <v>66</v>
      </c>
      <c r="F19" s="28"/>
      <c r="G19" s="28" t="s">
        <v>73</v>
      </c>
      <c r="H19" s="29">
        <v>35795255.52</v>
      </c>
      <c r="I19" s="29">
        <v>52052208.9</v>
      </c>
      <c r="J19" s="29">
        <v>49457868.79</v>
      </c>
      <c r="K19" s="29">
        <v>29267958.49</v>
      </c>
      <c r="L19" s="29">
        <v>40637192.45</v>
      </c>
      <c r="M19" s="29">
        <v>24903407.83</v>
      </c>
      <c r="N19" s="29">
        <v>7890327.38</v>
      </c>
      <c r="O19" s="29">
        <v>20616455.58</v>
      </c>
      <c r="P19" s="29">
        <v>16052999.39</v>
      </c>
      <c r="Q19" s="29">
        <v>1348946.5</v>
      </c>
      <c r="R19" s="29">
        <v>10009846.28</v>
      </c>
      <c r="S19" s="29">
        <v>445257</v>
      </c>
      <c r="T19" s="29">
        <v>809</v>
      </c>
      <c r="U19" s="29">
        <v>6467</v>
      </c>
      <c r="V19" s="29">
        <v>0</v>
      </c>
      <c r="W19" s="29">
        <v>808.5</v>
      </c>
      <c r="X19" s="29">
        <v>6467</v>
      </c>
      <c r="Y19" s="29">
        <v>257</v>
      </c>
      <c r="Z19" s="29">
        <v>39004700.52</v>
      </c>
      <c r="AA19" s="29">
        <v>59563780.4</v>
      </c>
      <c r="AB19" s="29">
        <v>52586900.68</v>
      </c>
      <c r="AC19" s="29">
        <v>31237599.24</v>
      </c>
      <c r="AD19" s="29">
        <v>46359732.06</v>
      </c>
      <c r="AE19" s="29">
        <v>26015065.31</v>
      </c>
      <c r="AF19" s="29">
        <v>11208734.38</v>
      </c>
      <c r="AG19" s="29">
        <v>28457476.39</v>
      </c>
      <c r="AH19" s="29">
        <v>19287216.05</v>
      </c>
      <c r="AI19" s="29">
        <v>4230322.84</v>
      </c>
      <c r="AJ19" s="29">
        <v>16355006.32</v>
      </c>
      <c r="AK19" s="29">
        <v>1624715.4</v>
      </c>
    </row>
    <row r="20" spans="1:37" ht="11.25">
      <c r="A20" s="25">
        <v>8</v>
      </c>
      <c r="B20" s="25">
        <v>8</v>
      </c>
      <c r="C20" s="25">
        <v>0</v>
      </c>
      <c r="D20" s="26">
        <v>0</v>
      </c>
      <c r="E20" s="27" t="s">
        <v>66</v>
      </c>
      <c r="F20" s="28"/>
      <c r="G20" s="28" t="s">
        <v>74</v>
      </c>
      <c r="H20" s="29">
        <v>47365282</v>
      </c>
      <c r="I20" s="29">
        <v>56503304</v>
      </c>
      <c r="J20" s="29">
        <v>62532495</v>
      </c>
      <c r="K20" s="29">
        <v>47691135.02</v>
      </c>
      <c r="L20" s="29">
        <v>57119225.22</v>
      </c>
      <c r="M20" s="29">
        <v>47422543.34</v>
      </c>
      <c r="N20" s="29">
        <v>731440</v>
      </c>
      <c r="O20" s="29">
        <v>5824716</v>
      </c>
      <c r="P20" s="29">
        <v>9676314</v>
      </c>
      <c r="Q20" s="29">
        <v>581115.7</v>
      </c>
      <c r="R20" s="29">
        <v>6026211.2</v>
      </c>
      <c r="S20" s="29">
        <v>6401673.66</v>
      </c>
      <c r="T20" s="29">
        <v>320300</v>
      </c>
      <c r="U20" s="29">
        <v>424661</v>
      </c>
      <c r="V20" s="29">
        <v>2986241</v>
      </c>
      <c r="W20" s="29">
        <v>220430.33</v>
      </c>
      <c r="X20" s="29">
        <v>769726.61</v>
      </c>
      <c r="Y20" s="29">
        <v>2047623.96</v>
      </c>
      <c r="Z20" s="29">
        <v>51206316</v>
      </c>
      <c r="AA20" s="29">
        <v>67013661</v>
      </c>
      <c r="AB20" s="29">
        <v>75957105</v>
      </c>
      <c r="AC20" s="29">
        <v>50015405.37</v>
      </c>
      <c r="AD20" s="29">
        <v>63073260.26</v>
      </c>
      <c r="AE20" s="29">
        <v>51695343.71</v>
      </c>
      <c r="AF20" s="29">
        <v>2442531</v>
      </c>
      <c r="AG20" s="29">
        <v>11922095</v>
      </c>
      <c r="AH20" s="29">
        <v>16712151</v>
      </c>
      <c r="AI20" s="29">
        <v>2219449.44</v>
      </c>
      <c r="AJ20" s="29">
        <v>10702567.3</v>
      </c>
      <c r="AK20" s="29">
        <v>9138907.22</v>
      </c>
    </row>
    <row r="21" spans="1:37" ht="11.25">
      <c r="A21" s="25">
        <v>8</v>
      </c>
      <c r="B21" s="25">
        <v>9</v>
      </c>
      <c r="C21" s="25">
        <v>0</v>
      </c>
      <c r="D21" s="26">
        <v>0</v>
      </c>
      <c r="E21" s="27" t="s">
        <v>66</v>
      </c>
      <c r="F21" s="28"/>
      <c r="G21" s="28" t="s">
        <v>75</v>
      </c>
      <c r="H21" s="29">
        <v>58506263</v>
      </c>
      <c r="I21" s="29">
        <v>68010702</v>
      </c>
      <c r="J21" s="29">
        <v>62020306</v>
      </c>
      <c r="K21" s="29">
        <v>58307642.91</v>
      </c>
      <c r="L21" s="29">
        <v>67613661.01</v>
      </c>
      <c r="M21" s="29">
        <v>45273173.79</v>
      </c>
      <c r="N21" s="29">
        <v>2430908</v>
      </c>
      <c r="O21" s="29">
        <v>10559812</v>
      </c>
      <c r="P21" s="29">
        <v>3427923</v>
      </c>
      <c r="Q21" s="29">
        <v>2390161.19</v>
      </c>
      <c r="R21" s="29">
        <v>10553133.21</v>
      </c>
      <c r="S21" s="29">
        <v>488380.7</v>
      </c>
      <c r="T21" s="29">
        <v>158535</v>
      </c>
      <c r="U21" s="29">
        <v>658660</v>
      </c>
      <c r="V21" s="29">
        <v>221012</v>
      </c>
      <c r="W21" s="29">
        <v>158534.06</v>
      </c>
      <c r="X21" s="29">
        <v>652469.74</v>
      </c>
      <c r="Y21" s="29">
        <v>138030.79</v>
      </c>
      <c r="Z21" s="29">
        <v>56740061</v>
      </c>
      <c r="AA21" s="29">
        <v>73370247</v>
      </c>
      <c r="AB21" s="29">
        <v>75962920</v>
      </c>
      <c r="AC21" s="29">
        <v>56163877.77</v>
      </c>
      <c r="AD21" s="29">
        <v>72448766.01</v>
      </c>
      <c r="AE21" s="29">
        <v>52857293.47</v>
      </c>
      <c r="AF21" s="29">
        <v>2838414</v>
      </c>
      <c r="AG21" s="29">
        <v>17281772</v>
      </c>
      <c r="AH21" s="29">
        <v>16286610</v>
      </c>
      <c r="AI21" s="29">
        <v>2838188.18</v>
      </c>
      <c r="AJ21" s="29">
        <v>17277553.37</v>
      </c>
      <c r="AK21" s="29">
        <v>11598707.05</v>
      </c>
    </row>
    <row r="22" spans="1:37" ht="11.25">
      <c r="A22" s="25">
        <v>8</v>
      </c>
      <c r="B22" s="25">
        <v>10</v>
      </c>
      <c r="C22" s="25">
        <v>0</v>
      </c>
      <c r="D22" s="26">
        <v>0</v>
      </c>
      <c r="E22" s="27" t="s">
        <v>66</v>
      </c>
      <c r="F22" s="28"/>
      <c r="G22" s="28" t="s">
        <v>76</v>
      </c>
      <c r="H22" s="29">
        <v>53286470</v>
      </c>
      <c r="I22" s="29">
        <v>73113355</v>
      </c>
      <c r="J22" s="29">
        <v>68752210</v>
      </c>
      <c r="K22" s="29">
        <v>53926752.66</v>
      </c>
      <c r="L22" s="29">
        <v>69635375.99</v>
      </c>
      <c r="M22" s="29">
        <v>53539196.15</v>
      </c>
      <c r="N22" s="29">
        <v>3458788</v>
      </c>
      <c r="O22" s="29">
        <v>17342610</v>
      </c>
      <c r="P22" s="29">
        <v>8865498</v>
      </c>
      <c r="Q22" s="29">
        <v>3258502.64</v>
      </c>
      <c r="R22" s="29">
        <v>14412881.39</v>
      </c>
      <c r="S22" s="29">
        <v>4786963.71</v>
      </c>
      <c r="T22" s="29">
        <v>32442</v>
      </c>
      <c r="U22" s="29">
        <v>90612</v>
      </c>
      <c r="V22" s="29">
        <v>104448</v>
      </c>
      <c r="W22" s="29">
        <v>32156.64</v>
      </c>
      <c r="X22" s="29">
        <v>102655.06</v>
      </c>
      <c r="Y22" s="29">
        <v>65834.94</v>
      </c>
      <c r="Z22" s="29">
        <v>53256677</v>
      </c>
      <c r="AA22" s="29">
        <v>80626884</v>
      </c>
      <c r="AB22" s="29">
        <v>77162892</v>
      </c>
      <c r="AC22" s="29">
        <v>51009070.67</v>
      </c>
      <c r="AD22" s="29">
        <v>74737187.19</v>
      </c>
      <c r="AE22" s="29">
        <v>50062449.59</v>
      </c>
      <c r="AF22" s="29">
        <v>5340437</v>
      </c>
      <c r="AG22" s="29">
        <v>25746890</v>
      </c>
      <c r="AH22" s="29">
        <v>16425520</v>
      </c>
      <c r="AI22" s="29">
        <v>5176486.57</v>
      </c>
      <c r="AJ22" s="29">
        <v>23277446.23</v>
      </c>
      <c r="AK22" s="29">
        <v>8440133.96</v>
      </c>
    </row>
    <row r="23" spans="1:37" ht="11.25">
      <c r="A23" s="25">
        <v>8</v>
      </c>
      <c r="B23" s="25">
        <v>11</v>
      </c>
      <c r="C23" s="25">
        <v>0</v>
      </c>
      <c r="D23" s="26">
        <v>0</v>
      </c>
      <c r="E23" s="27" t="s">
        <v>66</v>
      </c>
      <c r="F23" s="28"/>
      <c r="G23" s="28" t="s">
        <v>77</v>
      </c>
      <c r="H23" s="29">
        <v>69856561</v>
      </c>
      <c r="I23" s="29">
        <v>81092484.27</v>
      </c>
      <c r="J23" s="29">
        <v>89797495</v>
      </c>
      <c r="K23" s="29">
        <v>71129992.5</v>
      </c>
      <c r="L23" s="29">
        <v>80086998.25</v>
      </c>
      <c r="M23" s="29">
        <v>66389715.89</v>
      </c>
      <c r="N23" s="29">
        <v>2099370</v>
      </c>
      <c r="O23" s="29">
        <v>4395667</v>
      </c>
      <c r="P23" s="29">
        <v>7608025</v>
      </c>
      <c r="Q23" s="29">
        <v>2097807.21</v>
      </c>
      <c r="R23" s="29">
        <v>4421990.9</v>
      </c>
      <c r="S23" s="29">
        <v>4184512.22</v>
      </c>
      <c r="T23" s="29">
        <v>358685</v>
      </c>
      <c r="U23" s="29">
        <v>67745</v>
      </c>
      <c r="V23" s="29">
        <v>1537311</v>
      </c>
      <c r="W23" s="29">
        <v>357899.6</v>
      </c>
      <c r="X23" s="29">
        <v>67675.92</v>
      </c>
      <c r="Y23" s="29">
        <v>1432612.49</v>
      </c>
      <c r="Z23" s="29">
        <v>74845833</v>
      </c>
      <c r="AA23" s="29">
        <v>88332975.27</v>
      </c>
      <c r="AB23" s="29">
        <v>96046490</v>
      </c>
      <c r="AC23" s="29">
        <v>74428655.83</v>
      </c>
      <c r="AD23" s="29">
        <v>86319779.95</v>
      </c>
      <c r="AE23" s="29">
        <v>66339407.78</v>
      </c>
      <c r="AF23" s="29">
        <v>3238919</v>
      </c>
      <c r="AG23" s="29">
        <v>8227713</v>
      </c>
      <c r="AH23" s="29">
        <v>11575155</v>
      </c>
      <c r="AI23" s="29">
        <v>3236984.54</v>
      </c>
      <c r="AJ23" s="29">
        <v>7807123.55</v>
      </c>
      <c r="AK23" s="29">
        <v>5825104.23</v>
      </c>
    </row>
    <row r="24" spans="1:37" ht="11.25">
      <c r="A24" s="25">
        <v>8</v>
      </c>
      <c r="B24" s="25">
        <v>12</v>
      </c>
      <c r="C24" s="25">
        <v>0</v>
      </c>
      <c r="D24" s="26">
        <v>0</v>
      </c>
      <c r="E24" s="27" t="s">
        <v>66</v>
      </c>
      <c r="F24" s="28"/>
      <c r="G24" s="28" t="s">
        <v>78</v>
      </c>
      <c r="H24" s="29">
        <v>30035066</v>
      </c>
      <c r="I24" s="29">
        <v>34767165</v>
      </c>
      <c r="J24" s="29">
        <v>34436156</v>
      </c>
      <c r="K24" s="29">
        <v>29014754.19</v>
      </c>
      <c r="L24" s="29">
        <v>33625214.19</v>
      </c>
      <c r="M24" s="29">
        <v>25539694.79</v>
      </c>
      <c r="N24" s="29">
        <v>1989272</v>
      </c>
      <c r="O24" s="29">
        <v>4408843</v>
      </c>
      <c r="P24" s="29">
        <v>3387335</v>
      </c>
      <c r="Q24" s="29">
        <v>826019.59</v>
      </c>
      <c r="R24" s="29">
        <v>3699548.83</v>
      </c>
      <c r="S24" s="29">
        <v>1917037.46</v>
      </c>
      <c r="T24" s="29">
        <v>442018</v>
      </c>
      <c r="U24" s="29">
        <v>1089048</v>
      </c>
      <c r="V24" s="29">
        <v>744190</v>
      </c>
      <c r="W24" s="29">
        <v>442019.59</v>
      </c>
      <c r="X24" s="29">
        <v>511979.47</v>
      </c>
      <c r="Y24" s="29">
        <v>139094.26</v>
      </c>
      <c r="Z24" s="29">
        <v>30924295</v>
      </c>
      <c r="AA24" s="29">
        <v>33707165</v>
      </c>
      <c r="AB24" s="29">
        <v>38160256</v>
      </c>
      <c r="AC24" s="29">
        <v>29757031.06</v>
      </c>
      <c r="AD24" s="29">
        <v>32564047.69</v>
      </c>
      <c r="AE24" s="29">
        <v>26409662.03</v>
      </c>
      <c r="AF24" s="29">
        <v>3634600</v>
      </c>
      <c r="AG24" s="29">
        <v>5377067</v>
      </c>
      <c r="AH24" s="29">
        <v>5076558</v>
      </c>
      <c r="AI24" s="29">
        <v>3276983.76</v>
      </c>
      <c r="AJ24" s="29">
        <v>4837744.54</v>
      </c>
      <c r="AK24" s="29">
        <v>2004119.53</v>
      </c>
    </row>
    <row r="25" spans="1:37" ht="11.25">
      <c r="A25" s="25">
        <v>8</v>
      </c>
      <c r="B25" s="25">
        <v>0</v>
      </c>
      <c r="C25" s="25">
        <v>0</v>
      </c>
      <c r="D25" s="26">
        <v>0</v>
      </c>
      <c r="E25" s="27" t="s">
        <v>79</v>
      </c>
      <c r="F25" s="28"/>
      <c r="G25" s="28" t="s">
        <v>80</v>
      </c>
      <c r="H25" s="29">
        <v>407943043</v>
      </c>
      <c r="I25" s="29">
        <v>839132435</v>
      </c>
      <c r="J25" s="29">
        <v>496469352</v>
      </c>
      <c r="K25" s="29">
        <v>350649027.61</v>
      </c>
      <c r="L25" s="29">
        <v>756189736.86</v>
      </c>
      <c r="M25" s="29">
        <v>305845382.69</v>
      </c>
      <c r="N25" s="29">
        <v>73375074</v>
      </c>
      <c r="O25" s="29">
        <v>447028610</v>
      </c>
      <c r="P25" s="29">
        <v>173528764</v>
      </c>
      <c r="Q25" s="29">
        <v>58455842.43</v>
      </c>
      <c r="R25" s="29">
        <v>407865751.31</v>
      </c>
      <c r="S25" s="29">
        <v>80754401.57</v>
      </c>
      <c r="T25" s="29">
        <v>1918477</v>
      </c>
      <c r="U25" s="29">
        <v>4374720</v>
      </c>
      <c r="V25" s="29">
        <v>29060922</v>
      </c>
      <c r="W25" s="29">
        <v>1934721.25</v>
      </c>
      <c r="X25" s="29">
        <v>4390999.18</v>
      </c>
      <c r="Y25" s="29">
        <v>1667214.28</v>
      </c>
      <c r="Z25" s="29">
        <v>423601032</v>
      </c>
      <c r="AA25" s="29">
        <v>870231788</v>
      </c>
      <c r="AB25" s="29">
        <v>543732436</v>
      </c>
      <c r="AC25" s="29">
        <v>340059853.25</v>
      </c>
      <c r="AD25" s="29">
        <v>777352763.08</v>
      </c>
      <c r="AE25" s="29">
        <v>266985101.72</v>
      </c>
      <c r="AF25" s="29">
        <v>143177127</v>
      </c>
      <c r="AG25" s="29">
        <v>524876894</v>
      </c>
      <c r="AH25" s="29">
        <v>245675581</v>
      </c>
      <c r="AI25" s="29">
        <v>111051751.43</v>
      </c>
      <c r="AJ25" s="29">
        <v>480874634.22</v>
      </c>
      <c r="AK25" s="29">
        <v>79730687.92</v>
      </c>
    </row>
    <row r="26" spans="1:37" ht="11.25">
      <c r="A26" s="25">
        <v>8</v>
      </c>
      <c r="B26" s="25">
        <v>1</v>
      </c>
      <c r="C26" s="25">
        <v>1</v>
      </c>
      <c r="D26" s="26">
        <v>1</v>
      </c>
      <c r="E26" s="27" t="s">
        <v>81</v>
      </c>
      <c r="F26" s="28"/>
      <c r="G26" s="28" t="s">
        <v>82</v>
      </c>
      <c r="H26" s="29">
        <v>47136107</v>
      </c>
      <c r="I26" s="29">
        <v>53612425</v>
      </c>
      <c r="J26" s="29">
        <v>59697247.56</v>
      </c>
      <c r="K26" s="29">
        <v>50690450.58</v>
      </c>
      <c r="L26" s="29">
        <v>53723425.77</v>
      </c>
      <c r="M26" s="29">
        <v>39267433.04</v>
      </c>
      <c r="N26" s="29">
        <v>3749227</v>
      </c>
      <c r="O26" s="29">
        <v>8643085</v>
      </c>
      <c r="P26" s="29">
        <v>14154340.56</v>
      </c>
      <c r="Q26" s="29">
        <v>4233482.78</v>
      </c>
      <c r="R26" s="29">
        <v>10113323.8</v>
      </c>
      <c r="S26" s="29">
        <v>4022751.76</v>
      </c>
      <c r="T26" s="29">
        <v>3126409</v>
      </c>
      <c r="U26" s="29">
        <v>751200</v>
      </c>
      <c r="V26" s="29">
        <v>3903000</v>
      </c>
      <c r="W26" s="29">
        <v>3568450.72</v>
      </c>
      <c r="X26" s="29">
        <v>2126532.21</v>
      </c>
      <c r="Y26" s="29">
        <v>1191199.37</v>
      </c>
      <c r="Z26" s="29">
        <v>50424391</v>
      </c>
      <c r="AA26" s="29">
        <v>62319882</v>
      </c>
      <c r="AB26" s="29">
        <v>74354446</v>
      </c>
      <c r="AC26" s="29">
        <v>47691872.94</v>
      </c>
      <c r="AD26" s="29">
        <v>59582474.03</v>
      </c>
      <c r="AE26" s="29">
        <v>40187806.84</v>
      </c>
      <c r="AF26" s="29">
        <v>10320597</v>
      </c>
      <c r="AG26" s="29">
        <v>18008757</v>
      </c>
      <c r="AH26" s="29">
        <v>28250600</v>
      </c>
      <c r="AI26" s="29">
        <v>9945141.62</v>
      </c>
      <c r="AJ26" s="29">
        <v>17706913.84</v>
      </c>
      <c r="AK26" s="29">
        <v>7027474.94</v>
      </c>
    </row>
    <row r="27" spans="1:37" ht="11.25">
      <c r="A27" s="25">
        <v>8</v>
      </c>
      <c r="B27" s="25">
        <v>2</v>
      </c>
      <c r="C27" s="25">
        <v>1</v>
      </c>
      <c r="D27" s="26">
        <v>1</v>
      </c>
      <c r="E27" s="27" t="s">
        <v>81</v>
      </c>
      <c r="F27" s="28"/>
      <c r="G27" s="28" t="s">
        <v>83</v>
      </c>
      <c r="H27" s="29">
        <v>37729892</v>
      </c>
      <c r="I27" s="29">
        <v>48607522</v>
      </c>
      <c r="J27" s="29">
        <v>54512065</v>
      </c>
      <c r="K27" s="29">
        <v>38270905.43</v>
      </c>
      <c r="L27" s="29">
        <v>43561936.14</v>
      </c>
      <c r="M27" s="29">
        <v>37277989.73</v>
      </c>
      <c r="N27" s="29">
        <v>2846515</v>
      </c>
      <c r="O27" s="29">
        <v>9822328</v>
      </c>
      <c r="P27" s="29">
        <v>14584947</v>
      </c>
      <c r="Q27" s="29">
        <v>1837487.46</v>
      </c>
      <c r="R27" s="29">
        <v>5162676.3</v>
      </c>
      <c r="S27" s="29">
        <v>6149923.53</v>
      </c>
      <c r="T27" s="29">
        <v>1555852</v>
      </c>
      <c r="U27" s="29">
        <v>1285000</v>
      </c>
      <c r="V27" s="29">
        <v>2380551</v>
      </c>
      <c r="W27" s="29">
        <v>921745.75</v>
      </c>
      <c r="X27" s="29">
        <v>1458708.62</v>
      </c>
      <c r="Y27" s="29">
        <v>748336.53</v>
      </c>
      <c r="Z27" s="29">
        <v>41039096</v>
      </c>
      <c r="AA27" s="29">
        <v>65641883</v>
      </c>
      <c r="AB27" s="29">
        <v>63365873</v>
      </c>
      <c r="AC27" s="29">
        <v>38620203.79</v>
      </c>
      <c r="AD27" s="29">
        <v>60013534.12</v>
      </c>
      <c r="AE27" s="29">
        <v>35201064.93</v>
      </c>
      <c r="AF27" s="29">
        <v>5361830</v>
      </c>
      <c r="AG27" s="29">
        <v>26883561</v>
      </c>
      <c r="AH27" s="29">
        <v>22268846</v>
      </c>
      <c r="AI27" s="29">
        <v>4391073.22</v>
      </c>
      <c r="AJ27" s="29">
        <v>22075866.86</v>
      </c>
      <c r="AK27" s="29">
        <v>5439536.38</v>
      </c>
    </row>
    <row r="28" spans="1:37" ht="11.25">
      <c r="A28" s="25">
        <v>8</v>
      </c>
      <c r="B28" s="25">
        <v>4</v>
      </c>
      <c r="C28" s="25">
        <v>1</v>
      </c>
      <c r="D28" s="26">
        <v>1</v>
      </c>
      <c r="E28" s="27" t="s">
        <v>81</v>
      </c>
      <c r="F28" s="28"/>
      <c r="G28" s="28" t="s">
        <v>84</v>
      </c>
      <c r="H28" s="29">
        <v>86685385</v>
      </c>
      <c r="I28" s="29">
        <v>107264400</v>
      </c>
      <c r="J28" s="29">
        <v>113610209</v>
      </c>
      <c r="K28" s="29">
        <v>89812556.54</v>
      </c>
      <c r="L28" s="29">
        <v>105642950.06</v>
      </c>
      <c r="M28" s="29">
        <v>77383893.97</v>
      </c>
      <c r="N28" s="29">
        <v>4172436</v>
      </c>
      <c r="O28" s="29">
        <v>19952918</v>
      </c>
      <c r="P28" s="29">
        <v>25609073</v>
      </c>
      <c r="Q28" s="29">
        <v>4143150.91</v>
      </c>
      <c r="R28" s="29">
        <v>18285664.4</v>
      </c>
      <c r="S28" s="29">
        <v>10941531.53</v>
      </c>
      <c r="T28" s="29">
        <v>1905000</v>
      </c>
      <c r="U28" s="29">
        <v>9180000</v>
      </c>
      <c r="V28" s="29">
        <v>6370000</v>
      </c>
      <c r="W28" s="29">
        <v>1872767.04</v>
      </c>
      <c r="X28" s="29">
        <v>9157061.8</v>
      </c>
      <c r="Y28" s="29">
        <v>3784813.35</v>
      </c>
      <c r="Z28" s="29">
        <v>89650727</v>
      </c>
      <c r="AA28" s="29">
        <v>111572914</v>
      </c>
      <c r="AB28" s="29">
        <v>140554532</v>
      </c>
      <c r="AC28" s="29">
        <v>86393301.9</v>
      </c>
      <c r="AD28" s="29">
        <v>109076005</v>
      </c>
      <c r="AE28" s="29">
        <v>77571405.04</v>
      </c>
      <c r="AF28" s="29">
        <v>12859396</v>
      </c>
      <c r="AG28" s="29">
        <v>29314776</v>
      </c>
      <c r="AH28" s="29">
        <v>55581238</v>
      </c>
      <c r="AI28" s="29">
        <v>11993999.95</v>
      </c>
      <c r="AJ28" s="29">
        <v>28997250.49</v>
      </c>
      <c r="AK28" s="29">
        <v>18498861.02</v>
      </c>
    </row>
    <row r="29" spans="1:37" ht="11.25">
      <c r="A29" s="25">
        <v>8</v>
      </c>
      <c r="B29" s="25">
        <v>10</v>
      </c>
      <c r="C29" s="25">
        <v>1</v>
      </c>
      <c r="D29" s="26">
        <v>1</v>
      </c>
      <c r="E29" s="27" t="s">
        <v>81</v>
      </c>
      <c r="F29" s="28"/>
      <c r="G29" s="28" t="s">
        <v>85</v>
      </c>
      <c r="H29" s="29">
        <v>8368893</v>
      </c>
      <c r="I29" s="29">
        <v>8677440</v>
      </c>
      <c r="J29" s="29">
        <v>10352226</v>
      </c>
      <c r="K29" s="29">
        <v>8576901.33</v>
      </c>
      <c r="L29" s="29">
        <v>10385756.18</v>
      </c>
      <c r="M29" s="29">
        <v>7032003.89</v>
      </c>
      <c r="N29" s="29">
        <v>206125</v>
      </c>
      <c r="O29" s="29">
        <v>101000</v>
      </c>
      <c r="P29" s="29">
        <v>2198098</v>
      </c>
      <c r="Q29" s="29">
        <v>208424.34</v>
      </c>
      <c r="R29" s="29">
        <v>1751722.28</v>
      </c>
      <c r="S29" s="29">
        <v>339910.68</v>
      </c>
      <c r="T29" s="29">
        <v>191125</v>
      </c>
      <c r="U29" s="29">
        <v>100000</v>
      </c>
      <c r="V29" s="29">
        <v>1300000</v>
      </c>
      <c r="W29" s="29">
        <v>194924.34</v>
      </c>
      <c r="X29" s="29">
        <v>39188.57</v>
      </c>
      <c r="Y29" s="29">
        <v>26630.39</v>
      </c>
      <c r="Z29" s="29">
        <v>8406616</v>
      </c>
      <c r="AA29" s="29">
        <v>11369651</v>
      </c>
      <c r="AB29" s="29">
        <v>12041128</v>
      </c>
      <c r="AC29" s="29">
        <v>8170654.19</v>
      </c>
      <c r="AD29" s="29">
        <v>10865902.59</v>
      </c>
      <c r="AE29" s="29">
        <v>8569226.12</v>
      </c>
      <c r="AF29" s="29">
        <v>512000</v>
      </c>
      <c r="AG29" s="29">
        <v>2815944</v>
      </c>
      <c r="AH29" s="29">
        <v>2901000</v>
      </c>
      <c r="AI29" s="29">
        <v>498504.31</v>
      </c>
      <c r="AJ29" s="29">
        <v>2781689.29</v>
      </c>
      <c r="AK29" s="29">
        <v>1815988.93</v>
      </c>
    </row>
    <row r="30" spans="1:37" ht="11.25">
      <c r="A30" s="25">
        <v>8</v>
      </c>
      <c r="B30" s="25">
        <v>10</v>
      </c>
      <c r="C30" s="25">
        <v>2</v>
      </c>
      <c r="D30" s="26">
        <v>1</v>
      </c>
      <c r="E30" s="27" t="s">
        <v>81</v>
      </c>
      <c r="F30" s="28"/>
      <c r="G30" s="28" t="s">
        <v>86</v>
      </c>
      <c r="H30" s="29">
        <v>52167582.06</v>
      </c>
      <c r="I30" s="29">
        <v>53662150.09</v>
      </c>
      <c r="J30" s="29">
        <v>62704932.67</v>
      </c>
      <c r="K30" s="29">
        <v>53408192.94</v>
      </c>
      <c r="L30" s="29">
        <v>54424952.15</v>
      </c>
      <c r="M30" s="29">
        <v>46433008.6</v>
      </c>
      <c r="N30" s="29">
        <v>6518671.75</v>
      </c>
      <c r="O30" s="29">
        <v>5087453</v>
      </c>
      <c r="P30" s="29">
        <v>13155020.79</v>
      </c>
      <c r="Q30" s="29">
        <v>5926092.24</v>
      </c>
      <c r="R30" s="29">
        <v>5332637.86</v>
      </c>
      <c r="S30" s="29">
        <v>6267401.71</v>
      </c>
      <c r="T30" s="29">
        <v>4692092</v>
      </c>
      <c r="U30" s="29">
        <v>3687920</v>
      </c>
      <c r="V30" s="29">
        <v>3950020</v>
      </c>
      <c r="W30" s="29">
        <v>4691334.39</v>
      </c>
      <c r="X30" s="29">
        <v>3933178.34</v>
      </c>
      <c r="Y30" s="29">
        <v>2624830.41</v>
      </c>
      <c r="Z30" s="29">
        <v>53681320.06</v>
      </c>
      <c r="AA30" s="29">
        <v>59215246.15</v>
      </c>
      <c r="AB30" s="29">
        <v>74965009.01</v>
      </c>
      <c r="AC30" s="29">
        <v>51886888.39</v>
      </c>
      <c r="AD30" s="29">
        <v>57371283.59</v>
      </c>
      <c r="AE30" s="29">
        <v>41294414.89</v>
      </c>
      <c r="AF30" s="29">
        <v>9065108</v>
      </c>
      <c r="AG30" s="29">
        <v>11883895.16</v>
      </c>
      <c r="AH30" s="29">
        <v>23700655.14</v>
      </c>
      <c r="AI30" s="29">
        <v>8426150.86</v>
      </c>
      <c r="AJ30" s="29">
        <v>11688254.42</v>
      </c>
      <c r="AK30" s="29">
        <v>4625043.04</v>
      </c>
    </row>
    <row r="31" spans="1:37" ht="11.25">
      <c r="A31" s="25">
        <v>8</v>
      </c>
      <c r="B31" s="25">
        <v>11</v>
      </c>
      <c r="C31" s="25">
        <v>1</v>
      </c>
      <c r="D31" s="26">
        <v>1</v>
      </c>
      <c r="E31" s="27" t="s">
        <v>81</v>
      </c>
      <c r="F31" s="28"/>
      <c r="G31" s="28" t="s">
        <v>87</v>
      </c>
      <c r="H31" s="29">
        <v>11014029</v>
      </c>
      <c r="I31" s="29">
        <v>10064501</v>
      </c>
      <c r="J31" s="29">
        <v>9535098</v>
      </c>
      <c r="K31" s="29">
        <v>11284046.74</v>
      </c>
      <c r="L31" s="29">
        <v>10621574.78</v>
      </c>
      <c r="M31" s="29">
        <v>8576625.05</v>
      </c>
      <c r="N31" s="29">
        <v>1129682</v>
      </c>
      <c r="O31" s="29">
        <v>203000</v>
      </c>
      <c r="P31" s="29">
        <v>246000</v>
      </c>
      <c r="Q31" s="29">
        <v>1127192.45</v>
      </c>
      <c r="R31" s="29">
        <v>220486.95</v>
      </c>
      <c r="S31" s="29">
        <v>295775.05</v>
      </c>
      <c r="T31" s="29">
        <v>252000</v>
      </c>
      <c r="U31" s="29">
        <v>203000</v>
      </c>
      <c r="V31" s="29">
        <v>200000</v>
      </c>
      <c r="W31" s="29">
        <v>246321.06</v>
      </c>
      <c r="X31" s="29">
        <v>220191.05</v>
      </c>
      <c r="Y31" s="29">
        <v>272775.05</v>
      </c>
      <c r="Z31" s="29">
        <v>10011237</v>
      </c>
      <c r="AA31" s="29">
        <v>10278579</v>
      </c>
      <c r="AB31" s="29">
        <v>11004010</v>
      </c>
      <c r="AC31" s="29">
        <v>9689184.47</v>
      </c>
      <c r="AD31" s="29">
        <v>9695622.29</v>
      </c>
      <c r="AE31" s="29">
        <v>7242377.94</v>
      </c>
      <c r="AF31" s="29">
        <v>340272</v>
      </c>
      <c r="AG31" s="29">
        <v>663644</v>
      </c>
      <c r="AH31" s="29">
        <v>1601000</v>
      </c>
      <c r="AI31" s="29">
        <v>333883</v>
      </c>
      <c r="AJ31" s="29">
        <v>382311.87</v>
      </c>
      <c r="AK31" s="29">
        <v>291026.36</v>
      </c>
    </row>
    <row r="32" spans="1:37" ht="11.25">
      <c r="A32" s="25">
        <v>8</v>
      </c>
      <c r="B32" s="25">
        <v>11</v>
      </c>
      <c r="C32" s="25">
        <v>2</v>
      </c>
      <c r="D32" s="26">
        <v>1</v>
      </c>
      <c r="E32" s="27" t="s">
        <v>81</v>
      </c>
      <c r="F32" s="28"/>
      <c r="G32" s="28" t="s">
        <v>88</v>
      </c>
      <c r="H32" s="29">
        <v>93143681</v>
      </c>
      <c r="I32" s="29">
        <v>95978847</v>
      </c>
      <c r="J32" s="29">
        <v>100617839</v>
      </c>
      <c r="K32" s="29">
        <v>90559254.84</v>
      </c>
      <c r="L32" s="29">
        <v>91942471.07</v>
      </c>
      <c r="M32" s="29">
        <v>72616391.43</v>
      </c>
      <c r="N32" s="29">
        <v>8027084</v>
      </c>
      <c r="O32" s="29">
        <v>9244083</v>
      </c>
      <c r="P32" s="29">
        <v>13344630</v>
      </c>
      <c r="Q32" s="29">
        <v>5189279.87</v>
      </c>
      <c r="R32" s="29">
        <v>8579886.71</v>
      </c>
      <c r="S32" s="29">
        <v>8032984.23</v>
      </c>
      <c r="T32" s="29">
        <v>7000000</v>
      </c>
      <c r="U32" s="29">
        <v>7000000</v>
      </c>
      <c r="V32" s="29">
        <v>8000000</v>
      </c>
      <c r="W32" s="29">
        <v>4133523.69</v>
      </c>
      <c r="X32" s="29">
        <v>6482160.9</v>
      </c>
      <c r="Y32" s="29">
        <v>2722015.19</v>
      </c>
      <c r="Z32" s="29">
        <v>96223681</v>
      </c>
      <c r="AA32" s="29">
        <v>99779375</v>
      </c>
      <c r="AB32" s="29">
        <v>117647958</v>
      </c>
      <c r="AC32" s="29">
        <v>93487798.98</v>
      </c>
      <c r="AD32" s="29">
        <v>95648059.2</v>
      </c>
      <c r="AE32" s="29">
        <v>76982730.44</v>
      </c>
      <c r="AF32" s="29">
        <v>16444354</v>
      </c>
      <c r="AG32" s="29">
        <v>15831613</v>
      </c>
      <c r="AH32" s="29">
        <v>27801819</v>
      </c>
      <c r="AI32" s="29">
        <v>15860482.88</v>
      </c>
      <c r="AJ32" s="29">
        <v>13265246.08</v>
      </c>
      <c r="AK32" s="29">
        <v>12067306.05</v>
      </c>
    </row>
    <row r="33" spans="1:37" ht="11.25">
      <c r="A33" s="25">
        <v>8</v>
      </c>
      <c r="B33" s="25">
        <v>1</v>
      </c>
      <c r="C33" s="25">
        <v>2</v>
      </c>
      <c r="D33" s="26">
        <v>2</v>
      </c>
      <c r="E33" s="27" t="s">
        <v>81</v>
      </c>
      <c r="F33" s="28"/>
      <c r="G33" s="28" t="s">
        <v>89</v>
      </c>
      <c r="H33" s="29">
        <v>15947281</v>
      </c>
      <c r="I33" s="29">
        <v>16312044</v>
      </c>
      <c r="J33" s="29">
        <v>17626047.5</v>
      </c>
      <c r="K33" s="29">
        <v>15448435.88</v>
      </c>
      <c r="L33" s="29">
        <v>15678865.31</v>
      </c>
      <c r="M33" s="29">
        <v>13559357.61</v>
      </c>
      <c r="N33" s="29">
        <v>1285100</v>
      </c>
      <c r="O33" s="29">
        <v>725633</v>
      </c>
      <c r="P33" s="29">
        <v>1860087</v>
      </c>
      <c r="Q33" s="29">
        <v>623744.18</v>
      </c>
      <c r="R33" s="29">
        <v>706771</v>
      </c>
      <c r="S33" s="29">
        <v>1543973.87</v>
      </c>
      <c r="T33" s="29">
        <v>735000</v>
      </c>
      <c r="U33" s="29">
        <v>208328</v>
      </c>
      <c r="V33" s="29">
        <v>231198</v>
      </c>
      <c r="W33" s="29">
        <v>82197.43</v>
      </c>
      <c r="X33" s="29">
        <v>207866.41</v>
      </c>
      <c r="Y33" s="29">
        <v>99236.87</v>
      </c>
      <c r="Z33" s="29">
        <v>14516281</v>
      </c>
      <c r="AA33" s="29">
        <v>16838044</v>
      </c>
      <c r="AB33" s="29">
        <v>23246573.5</v>
      </c>
      <c r="AC33" s="29">
        <v>13644775.46</v>
      </c>
      <c r="AD33" s="29">
        <v>15194676.83</v>
      </c>
      <c r="AE33" s="29">
        <v>14721520.83</v>
      </c>
      <c r="AF33" s="29">
        <v>1193393</v>
      </c>
      <c r="AG33" s="29">
        <v>3201767</v>
      </c>
      <c r="AH33" s="29">
        <v>8105202</v>
      </c>
      <c r="AI33" s="29">
        <v>1032374.24</v>
      </c>
      <c r="AJ33" s="29">
        <v>2083858.62</v>
      </c>
      <c r="AK33" s="29">
        <v>3762534.78</v>
      </c>
    </row>
    <row r="34" spans="1:37" ht="11.25">
      <c r="A34" s="25">
        <v>8</v>
      </c>
      <c r="B34" s="25">
        <v>1</v>
      </c>
      <c r="C34" s="25">
        <v>3</v>
      </c>
      <c r="D34" s="26">
        <v>2</v>
      </c>
      <c r="E34" s="27" t="s">
        <v>81</v>
      </c>
      <c r="F34" s="28"/>
      <c r="G34" s="28" t="s">
        <v>90</v>
      </c>
      <c r="H34" s="29">
        <v>17716684.79</v>
      </c>
      <c r="I34" s="29">
        <v>19306667.71</v>
      </c>
      <c r="J34" s="29">
        <v>21879819.45</v>
      </c>
      <c r="K34" s="29">
        <v>18067047.14</v>
      </c>
      <c r="L34" s="29">
        <v>18877000.91</v>
      </c>
      <c r="M34" s="29">
        <v>16638716.96</v>
      </c>
      <c r="N34" s="29">
        <v>961957</v>
      </c>
      <c r="O34" s="29">
        <v>818206.47</v>
      </c>
      <c r="P34" s="29">
        <v>3252749.82</v>
      </c>
      <c r="Q34" s="29">
        <v>709609.96</v>
      </c>
      <c r="R34" s="29">
        <v>609711.41</v>
      </c>
      <c r="S34" s="29">
        <v>1922573.57</v>
      </c>
      <c r="T34" s="29">
        <v>146957</v>
      </c>
      <c r="U34" s="29">
        <v>270200</v>
      </c>
      <c r="V34" s="29">
        <v>100060</v>
      </c>
      <c r="W34" s="29">
        <v>142724.96</v>
      </c>
      <c r="X34" s="29">
        <v>158269.83</v>
      </c>
      <c r="Y34" s="29">
        <v>26789.58</v>
      </c>
      <c r="Z34" s="29">
        <v>22409301.79</v>
      </c>
      <c r="AA34" s="29">
        <v>26972107.18</v>
      </c>
      <c r="AB34" s="29">
        <v>27352977.85</v>
      </c>
      <c r="AC34" s="29">
        <v>19103552.63</v>
      </c>
      <c r="AD34" s="29">
        <v>24796505.26</v>
      </c>
      <c r="AE34" s="29">
        <v>17514150.44</v>
      </c>
      <c r="AF34" s="29">
        <v>5766695</v>
      </c>
      <c r="AG34" s="29">
        <v>8914929.27</v>
      </c>
      <c r="AH34" s="29">
        <v>8630899.02</v>
      </c>
      <c r="AI34" s="29">
        <v>3642981.52</v>
      </c>
      <c r="AJ34" s="29">
        <v>8273844.66</v>
      </c>
      <c r="AK34" s="29">
        <v>3981467.38</v>
      </c>
    </row>
    <row r="35" spans="1:37" ht="11.25">
      <c r="A35" s="25">
        <v>8</v>
      </c>
      <c r="B35" s="25">
        <v>1</v>
      </c>
      <c r="C35" s="25">
        <v>4</v>
      </c>
      <c r="D35" s="26">
        <v>2</v>
      </c>
      <c r="E35" s="27" t="s">
        <v>81</v>
      </c>
      <c r="F35" s="28"/>
      <c r="G35" s="28" t="s">
        <v>91</v>
      </c>
      <c r="H35" s="29">
        <v>17938820</v>
      </c>
      <c r="I35" s="29">
        <v>24965880</v>
      </c>
      <c r="J35" s="29">
        <v>23983272</v>
      </c>
      <c r="K35" s="29">
        <v>17536825.61</v>
      </c>
      <c r="L35" s="29">
        <v>21489169.5</v>
      </c>
      <c r="M35" s="29">
        <v>15266252.93</v>
      </c>
      <c r="N35" s="29">
        <v>1084600</v>
      </c>
      <c r="O35" s="29">
        <v>5949259</v>
      </c>
      <c r="P35" s="29">
        <v>4798487</v>
      </c>
      <c r="Q35" s="29">
        <v>507985.69</v>
      </c>
      <c r="R35" s="29">
        <v>3460684.92</v>
      </c>
      <c r="S35" s="29">
        <v>1185687.38</v>
      </c>
      <c r="T35" s="29">
        <v>1025600</v>
      </c>
      <c r="U35" s="29">
        <v>541700</v>
      </c>
      <c r="V35" s="29">
        <v>353200</v>
      </c>
      <c r="W35" s="29">
        <v>427895.58</v>
      </c>
      <c r="X35" s="29">
        <v>610415.12</v>
      </c>
      <c r="Y35" s="29">
        <v>198920.38</v>
      </c>
      <c r="Z35" s="29">
        <v>20723016</v>
      </c>
      <c r="AA35" s="29">
        <v>27985644</v>
      </c>
      <c r="AB35" s="29">
        <v>31024999</v>
      </c>
      <c r="AC35" s="29">
        <v>17885086.43</v>
      </c>
      <c r="AD35" s="29">
        <v>21777667.96</v>
      </c>
      <c r="AE35" s="29">
        <v>16277795.95</v>
      </c>
      <c r="AF35" s="29">
        <v>4260974</v>
      </c>
      <c r="AG35" s="29">
        <v>9682865</v>
      </c>
      <c r="AH35" s="29">
        <v>11498130</v>
      </c>
      <c r="AI35" s="29">
        <v>3019775.77</v>
      </c>
      <c r="AJ35" s="29">
        <v>5048173.92</v>
      </c>
      <c r="AK35" s="29">
        <v>3957884.19</v>
      </c>
    </row>
    <row r="36" spans="1:37" ht="11.25">
      <c r="A36" s="25">
        <v>8</v>
      </c>
      <c r="B36" s="25">
        <v>1</v>
      </c>
      <c r="C36" s="25">
        <v>5</v>
      </c>
      <c r="D36" s="26">
        <v>2</v>
      </c>
      <c r="E36" s="27" t="s">
        <v>81</v>
      </c>
      <c r="F36" s="28"/>
      <c r="G36" s="28" t="s">
        <v>92</v>
      </c>
      <c r="H36" s="29">
        <v>15587690.33</v>
      </c>
      <c r="I36" s="29">
        <v>16954722.96</v>
      </c>
      <c r="J36" s="29">
        <v>17423994.25</v>
      </c>
      <c r="K36" s="29">
        <v>15799977.69</v>
      </c>
      <c r="L36" s="29">
        <v>17455020.05</v>
      </c>
      <c r="M36" s="29">
        <v>13770003.55</v>
      </c>
      <c r="N36" s="29">
        <v>116000</v>
      </c>
      <c r="O36" s="29">
        <v>372616.15</v>
      </c>
      <c r="P36" s="29">
        <v>111000</v>
      </c>
      <c r="Q36" s="29">
        <v>145711.9</v>
      </c>
      <c r="R36" s="29">
        <v>457945.69</v>
      </c>
      <c r="S36" s="29">
        <v>118931.86</v>
      </c>
      <c r="T36" s="29">
        <v>109000</v>
      </c>
      <c r="U36" s="29">
        <v>136000</v>
      </c>
      <c r="V36" s="29">
        <v>108000</v>
      </c>
      <c r="W36" s="29">
        <v>133256.24</v>
      </c>
      <c r="X36" s="29">
        <v>222129.28</v>
      </c>
      <c r="Y36" s="29">
        <v>117517.22</v>
      </c>
      <c r="Z36" s="29">
        <v>18447671.33</v>
      </c>
      <c r="AA36" s="29">
        <v>21413454.96</v>
      </c>
      <c r="AB36" s="29">
        <v>20496457.32</v>
      </c>
      <c r="AC36" s="29">
        <v>15771978.61</v>
      </c>
      <c r="AD36" s="29">
        <v>19504621.33</v>
      </c>
      <c r="AE36" s="29">
        <v>12446112.27</v>
      </c>
      <c r="AF36" s="29">
        <v>3805277</v>
      </c>
      <c r="AG36" s="29">
        <v>5891292.15</v>
      </c>
      <c r="AH36" s="29">
        <v>2292754</v>
      </c>
      <c r="AI36" s="29">
        <v>2510417.96</v>
      </c>
      <c r="AJ36" s="29">
        <v>5360267.45</v>
      </c>
      <c r="AK36" s="29">
        <v>1198579.35</v>
      </c>
    </row>
    <row r="37" spans="1:37" ht="11.25">
      <c r="A37" s="25">
        <v>8</v>
      </c>
      <c r="B37" s="25">
        <v>1</v>
      </c>
      <c r="C37" s="25">
        <v>6</v>
      </c>
      <c r="D37" s="26">
        <v>2</v>
      </c>
      <c r="E37" s="27" t="s">
        <v>81</v>
      </c>
      <c r="F37" s="28"/>
      <c r="G37" s="28" t="s">
        <v>93</v>
      </c>
      <c r="H37" s="29">
        <v>18414457</v>
      </c>
      <c r="I37" s="29">
        <v>21298323.43</v>
      </c>
      <c r="J37" s="29">
        <v>24175179.63</v>
      </c>
      <c r="K37" s="29">
        <v>19476831.68</v>
      </c>
      <c r="L37" s="29">
        <v>20661048.36</v>
      </c>
      <c r="M37" s="29">
        <v>17757409.23</v>
      </c>
      <c r="N37" s="29">
        <v>1486711</v>
      </c>
      <c r="O37" s="29">
        <v>3712086</v>
      </c>
      <c r="P37" s="29">
        <v>2372972.49</v>
      </c>
      <c r="Q37" s="29">
        <v>2367024.76</v>
      </c>
      <c r="R37" s="29">
        <v>3340518.14</v>
      </c>
      <c r="S37" s="29">
        <v>217942.36</v>
      </c>
      <c r="T37" s="29">
        <v>967000</v>
      </c>
      <c r="U37" s="29">
        <v>52000</v>
      </c>
      <c r="V37" s="29">
        <v>934000</v>
      </c>
      <c r="W37" s="29">
        <v>1734287.46</v>
      </c>
      <c r="X37" s="29">
        <v>28814.01</v>
      </c>
      <c r="Y37" s="29">
        <v>173242.36</v>
      </c>
      <c r="Z37" s="29">
        <v>18744382</v>
      </c>
      <c r="AA37" s="29">
        <v>24067275.43</v>
      </c>
      <c r="AB37" s="29">
        <v>28735089.63</v>
      </c>
      <c r="AC37" s="29">
        <v>17534668.92</v>
      </c>
      <c r="AD37" s="29">
        <v>21678983.13</v>
      </c>
      <c r="AE37" s="29">
        <v>15227191.31</v>
      </c>
      <c r="AF37" s="29">
        <v>3359731</v>
      </c>
      <c r="AG37" s="29">
        <v>7655992</v>
      </c>
      <c r="AH37" s="29">
        <v>7734779.49</v>
      </c>
      <c r="AI37" s="29">
        <v>2855319.7</v>
      </c>
      <c r="AJ37" s="29">
        <v>6307973.41</v>
      </c>
      <c r="AK37" s="29">
        <v>2170321.09</v>
      </c>
    </row>
    <row r="38" spans="1:37" ht="11.25">
      <c r="A38" s="25">
        <v>8</v>
      </c>
      <c r="B38" s="25">
        <v>2</v>
      </c>
      <c r="C38" s="25">
        <v>2</v>
      </c>
      <c r="D38" s="26">
        <v>2</v>
      </c>
      <c r="E38" s="27" t="s">
        <v>81</v>
      </c>
      <c r="F38" s="28"/>
      <c r="G38" s="28" t="s">
        <v>94</v>
      </c>
      <c r="H38" s="29">
        <v>10556797.07</v>
      </c>
      <c r="I38" s="29">
        <v>10673498.45</v>
      </c>
      <c r="J38" s="29">
        <v>10856590</v>
      </c>
      <c r="K38" s="29">
        <v>9413481.8</v>
      </c>
      <c r="L38" s="29">
        <v>11281735.02</v>
      </c>
      <c r="M38" s="29">
        <v>8320830.46</v>
      </c>
      <c r="N38" s="29">
        <v>1393250.13</v>
      </c>
      <c r="O38" s="29">
        <v>786895</v>
      </c>
      <c r="P38" s="29">
        <v>436720</v>
      </c>
      <c r="Q38" s="29">
        <v>270234.24</v>
      </c>
      <c r="R38" s="29">
        <v>681685.92</v>
      </c>
      <c r="S38" s="29">
        <v>157496.33</v>
      </c>
      <c r="T38" s="29">
        <v>216500</v>
      </c>
      <c r="U38" s="29">
        <v>175000</v>
      </c>
      <c r="V38" s="29">
        <v>328000</v>
      </c>
      <c r="W38" s="29">
        <v>216814.24</v>
      </c>
      <c r="X38" s="29">
        <v>191658.48</v>
      </c>
      <c r="Y38" s="29">
        <v>49080.83</v>
      </c>
      <c r="Z38" s="29">
        <v>11492636.97</v>
      </c>
      <c r="AA38" s="29">
        <v>11305497.18</v>
      </c>
      <c r="AB38" s="29">
        <v>16881159</v>
      </c>
      <c r="AC38" s="29">
        <v>9362737.6</v>
      </c>
      <c r="AD38" s="29">
        <v>9870559.55</v>
      </c>
      <c r="AE38" s="29">
        <v>8541748.05</v>
      </c>
      <c r="AF38" s="29">
        <v>2682443.68</v>
      </c>
      <c r="AG38" s="29">
        <v>1943613.3</v>
      </c>
      <c r="AH38" s="29">
        <v>6787007</v>
      </c>
      <c r="AI38" s="29">
        <v>1262556.15</v>
      </c>
      <c r="AJ38" s="29">
        <v>1523104.16</v>
      </c>
      <c r="AK38" s="29">
        <v>1890675.37</v>
      </c>
    </row>
    <row r="39" spans="1:37" ht="11.25">
      <c r="A39" s="25">
        <v>8</v>
      </c>
      <c r="B39" s="25">
        <v>2</v>
      </c>
      <c r="C39" s="25">
        <v>3</v>
      </c>
      <c r="D39" s="26">
        <v>2</v>
      </c>
      <c r="E39" s="27" t="s">
        <v>81</v>
      </c>
      <c r="F39" s="28"/>
      <c r="G39" s="28" t="s">
        <v>95</v>
      </c>
      <c r="H39" s="29">
        <v>6899024</v>
      </c>
      <c r="I39" s="29">
        <v>7084315.93</v>
      </c>
      <c r="J39" s="29">
        <v>9300183.03</v>
      </c>
      <c r="K39" s="29">
        <v>6859825.89</v>
      </c>
      <c r="L39" s="29">
        <v>6506578.69</v>
      </c>
      <c r="M39" s="29">
        <v>4817356.64</v>
      </c>
      <c r="N39" s="29">
        <v>632045</v>
      </c>
      <c r="O39" s="29">
        <v>259030</v>
      </c>
      <c r="P39" s="29">
        <v>3180942</v>
      </c>
      <c r="Q39" s="29">
        <v>557889.12</v>
      </c>
      <c r="R39" s="29">
        <v>153027.16</v>
      </c>
      <c r="S39" s="29">
        <v>92882.22</v>
      </c>
      <c r="T39" s="29">
        <v>331000</v>
      </c>
      <c r="U39" s="29">
        <v>200000</v>
      </c>
      <c r="V39" s="29">
        <v>523000</v>
      </c>
      <c r="W39" s="29">
        <v>260525</v>
      </c>
      <c r="X39" s="29">
        <v>98924.54</v>
      </c>
      <c r="Y39" s="29">
        <v>65161.22</v>
      </c>
      <c r="Z39" s="29">
        <v>7556915</v>
      </c>
      <c r="AA39" s="29">
        <v>10941659.93</v>
      </c>
      <c r="AB39" s="29">
        <v>11950904.98</v>
      </c>
      <c r="AC39" s="29">
        <v>6723662.65</v>
      </c>
      <c r="AD39" s="29">
        <v>6569056.29</v>
      </c>
      <c r="AE39" s="29">
        <v>6601389.99</v>
      </c>
      <c r="AF39" s="29">
        <v>1034128</v>
      </c>
      <c r="AG39" s="29">
        <v>3584489</v>
      </c>
      <c r="AH39" s="29">
        <v>4242231.16</v>
      </c>
      <c r="AI39" s="29">
        <v>735058.7</v>
      </c>
      <c r="AJ39" s="29">
        <v>181833.5</v>
      </c>
      <c r="AK39" s="29">
        <v>1321061.26</v>
      </c>
    </row>
    <row r="40" spans="1:37" ht="11.25">
      <c r="A40" s="25">
        <v>8</v>
      </c>
      <c r="B40" s="25">
        <v>2</v>
      </c>
      <c r="C40" s="25">
        <v>4</v>
      </c>
      <c r="D40" s="26">
        <v>2</v>
      </c>
      <c r="E40" s="27" t="s">
        <v>81</v>
      </c>
      <c r="F40" s="28"/>
      <c r="G40" s="28" t="s">
        <v>96</v>
      </c>
      <c r="H40" s="29">
        <v>12806884.62</v>
      </c>
      <c r="I40" s="29">
        <v>13312324.06</v>
      </c>
      <c r="J40" s="29">
        <v>13748962.41</v>
      </c>
      <c r="K40" s="29">
        <v>12995990.55</v>
      </c>
      <c r="L40" s="29">
        <v>13115836.45</v>
      </c>
      <c r="M40" s="29">
        <v>9916943.19</v>
      </c>
      <c r="N40" s="29">
        <v>985954.17</v>
      </c>
      <c r="O40" s="29">
        <v>708511</v>
      </c>
      <c r="P40" s="29">
        <v>947079</v>
      </c>
      <c r="Q40" s="29">
        <v>985976.97</v>
      </c>
      <c r="R40" s="29">
        <v>709000.27</v>
      </c>
      <c r="S40" s="29">
        <v>65552.08</v>
      </c>
      <c r="T40" s="29">
        <v>154159.17</v>
      </c>
      <c r="U40" s="29">
        <v>115700</v>
      </c>
      <c r="V40" s="29">
        <v>205000</v>
      </c>
      <c r="W40" s="29">
        <v>153891.22</v>
      </c>
      <c r="X40" s="29">
        <v>116272.59</v>
      </c>
      <c r="Y40" s="29">
        <v>17374.15</v>
      </c>
      <c r="Z40" s="29">
        <v>13446884.62</v>
      </c>
      <c r="AA40" s="29">
        <v>14947218.56</v>
      </c>
      <c r="AB40" s="29">
        <v>18968560.41</v>
      </c>
      <c r="AC40" s="29">
        <v>12848991.87</v>
      </c>
      <c r="AD40" s="29">
        <v>14109635.62</v>
      </c>
      <c r="AE40" s="29">
        <v>11954674.76</v>
      </c>
      <c r="AF40" s="29">
        <v>1829038</v>
      </c>
      <c r="AG40" s="29">
        <v>2206460</v>
      </c>
      <c r="AH40" s="29">
        <v>5924647</v>
      </c>
      <c r="AI40" s="29">
        <v>1816601.9</v>
      </c>
      <c r="AJ40" s="29">
        <v>2121666.32</v>
      </c>
      <c r="AK40" s="29">
        <v>2784988.05</v>
      </c>
    </row>
    <row r="41" spans="1:37" ht="11.25">
      <c r="A41" s="25">
        <v>8</v>
      </c>
      <c r="B41" s="25">
        <v>2</v>
      </c>
      <c r="C41" s="25">
        <v>5</v>
      </c>
      <c r="D41" s="26">
        <v>2</v>
      </c>
      <c r="E41" s="27" t="s">
        <v>81</v>
      </c>
      <c r="F41" s="28"/>
      <c r="G41" s="28" t="s">
        <v>83</v>
      </c>
      <c r="H41" s="29">
        <v>16902787</v>
      </c>
      <c r="I41" s="29">
        <v>17767325</v>
      </c>
      <c r="J41" s="29">
        <v>18053640</v>
      </c>
      <c r="K41" s="29">
        <v>17268313.96</v>
      </c>
      <c r="L41" s="29">
        <v>17472435.04</v>
      </c>
      <c r="M41" s="29">
        <v>14026150.34</v>
      </c>
      <c r="N41" s="29">
        <v>325480</v>
      </c>
      <c r="O41" s="29">
        <v>171000</v>
      </c>
      <c r="P41" s="29">
        <v>939600</v>
      </c>
      <c r="Q41" s="29">
        <v>360611.53</v>
      </c>
      <c r="R41" s="29">
        <v>175498.52</v>
      </c>
      <c r="S41" s="29">
        <v>443891.76</v>
      </c>
      <c r="T41" s="29">
        <v>302000</v>
      </c>
      <c r="U41" s="29">
        <v>171000</v>
      </c>
      <c r="V41" s="29">
        <v>265800</v>
      </c>
      <c r="W41" s="29">
        <v>337131.53</v>
      </c>
      <c r="X41" s="29">
        <v>175498.52</v>
      </c>
      <c r="Y41" s="29">
        <v>270080.18</v>
      </c>
      <c r="Z41" s="29">
        <v>17888911</v>
      </c>
      <c r="AA41" s="29">
        <v>19367325</v>
      </c>
      <c r="AB41" s="29">
        <v>20825477</v>
      </c>
      <c r="AC41" s="29">
        <v>16654196.84</v>
      </c>
      <c r="AD41" s="29">
        <v>18616839.05</v>
      </c>
      <c r="AE41" s="29">
        <v>12513307.52</v>
      </c>
      <c r="AF41" s="29">
        <v>3045580</v>
      </c>
      <c r="AG41" s="29">
        <v>3433300</v>
      </c>
      <c r="AH41" s="29">
        <v>2850609</v>
      </c>
      <c r="AI41" s="29">
        <v>2712501.85</v>
      </c>
      <c r="AJ41" s="29">
        <v>3379588.85</v>
      </c>
      <c r="AK41" s="29">
        <v>389538.82</v>
      </c>
    </row>
    <row r="42" spans="1:37" ht="11.25">
      <c r="A42" s="25">
        <v>8</v>
      </c>
      <c r="B42" s="25">
        <v>2</v>
      </c>
      <c r="C42" s="25">
        <v>7</v>
      </c>
      <c r="D42" s="26">
        <v>2</v>
      </c>
      <c r="E42" s="27" t="s">
        <v>81</v>
      </c>
      <c r="F42" s="28"/>
      <c r="G42" s="28" t="s">
        <v>97</v>
      </c>
      <c r="H42" s="29">
        <v>7085798</v>
      </c>
      <c r="I42" s="29">
        <v>8457214</v>
      </c>
      <c r="J42" s="29">
        <v>10279663</v>
      </c>
      <c r="K42" s="29">
        <v>7056788.28</v>
      </c>
      <c r="L42" s="29">
        <v>8158645.35</v>
      </c>
      <c r="M42" s="29">
        <v>6094479.89</v>
      </c>
      <c r="N42" s="29">
        <v>382729</v>
      </c>
      <c r="O42" s="29">
        <v>1524624</v>
      </c>
      <c r="P42" s="29">
        <v>3170990</v>
      </c>
      <c r="Q42" s="29">
        <v>385880.2</v>
      </c>
      <c r="R42" s="29">
        <v>1241580.58</v>
      </c>
      <c r="S42" s="29">
        <v>709502.6</v>
      </c>
      <c r="T42" s="29">
        <v>65000</v>
      </c>
      <c r="U42" s="29">
        <v>54000</v>
      </c>
      <c r="V42" s="29">
        <v>70000</v>
      </c>
      <c r="W42" s="29">
        <v>64431.36</v>
      </c>
      <c r="X42" s="29">
        <v>107749.8</v>
      </c>
      <c r="Y42" s="29">
        <v>52811.1</v>
      </c>
      <c r="Z42" s="29">
        <v>8511338</v>
      </c>
      <c r="AA42" s="29">
        <v>11776577</v>
      </c>
      <c r="AB42" s="29">
        <v>12052878</v>
      </c>
      <c r="AC42" s="29">
        <v>6449343.9</v>
      </c>
      <c r="AD42" s="29">
        <v>9528196.46</v>
      </c>
      <c r="AE42" s="29">
        <v>6333629.22</v>
      </c>
      <c r="AF42" s="29">
        <v>1903512</v>
      </c>
      <c r="AG42" s="29">
        <v>4760834</v>
      </c>
      <c r="AH42" s="29">
        <v>4724018</v>
      </c>
      <c r="AI42" s="29">
        <v>366181.31</v>
      </c>
      <c r="AJ42" s="29">
        <v>3152735</v>
      </c>
      <c r="AK42" s="29">
        <v>1282980.94</v>
      </c>
    </row>
    <row r="43" spans="1:37" ht="11.25">
      <c r="A43" s="25">
        <v>8</v>
      </c>
      <c r="B43" s="25">
        <v>3</v>
      </c>
      <c r="C43" s="25">
        <v>1</v>
      </c>
      <c r="D43" s="26">
        <v>2</v>
      </c>
      <c r="E43" s="27" t="s">
        <v>81</v>
      </c>
      <c r="F43" s="28"/>
      <c r="G43" s="28" t="s">
        <v>98</v>
      </c>
      <c r="H43" s="29">
        <v>12304094.77</v>
      </c>
      <c r="I43" s="29">
        <v>12425018.36</v>
      </c>
      <c r="J43" s="29">
        <v>11610110.49</v>
      </c>
      <c r="K43" s="29">
        <v>12038960.16</v>
      </c>
      <c r="L43" s="29">
        <v>12408365.69</v>
      </c>
      <c r="M43" s="29">
        <v>8778214.22</v>
      </c>
      <c r="N43" s="29">
        <v>125335</v>
      </c>
      <c r="O43" s="29">
        <v>41608</v>
      </c>
      <c r="P43" s="29">
        <v>328100</v>
      </c>
      <c r="Q43" s="29">
        <v>121545.43</v>
      </c>
      <c r="R43" s="29">
        <v>43431.34</v>
      </c>
      <c r="S43" s="29">
        <v>99568.8</v>
      </c>
      <c r="T43" s="29">
        <v>107835</v>
      </c>
      <c r="U43" s="29">
        <v>41608</v>
      </c>
      <c r="V43" s="29">
        <v>31367</v>
      </c>
      <c r="W43" s="29">
        <v>107366.43</v>
      </c>
      <c r="X43" s="29">
        <v>43431.34</v>
      </c>
      <c r="Y43" s="29">
        <v>32468.8</v>
      </c>
      <c r="Z43" s="29">
        <v>12069949.77</v>
      </c>
      <c r="AA43" s="29">
        <v>13011238.36</v>
      </c>
      <c r="AB43" s="29">
        <v>14109800.49</v>
      </c>
      <c r="AC43" s="29">
        <v>11658690</v>
      </c>
      <c r="AD43" s="29">
        <v>11850806.38</v>
      </c>
      <c r="AE43" s="29">
        <v>8623347.58</v>
      </c>
      <c r="AF43" s="29">
        <v>1376690</v>
      </c>
      <c r="AG43" s="29">
        <v>1860735.66</v>
      </c>
      <c r="AH43" s="29">
        <v>2336816.95</v>
      </c>
      <c r="AI43" s="29">
        <v>1343640.45</v>
      </c>
      <c r="AJ43" s="29">
        <v>1091193.91</v>
      </c>
      <c r="AK43" s="29">
        <v>549466.42</v>
      </c>
    </row>
    <row r="44" spans="1:37" ht="11.25">
      <c r="A44" s="25">
        <v>8</v>
      </c>
      <c r="B44" s="25">
        <v>3</v>
      </c>
      <c r="C44" s="25">
        <v>3</v>
      </c>
      <c r="D44" s="26">
        <v>2</v>
      </c>
      <c r="E44" s="27" t="s">
        <v>81</v>
      </c>
      <c r="F44" s="28"/>
      <c r="G44" s="28" t="s">
        <v>99</v>
      </c>
      <c r="H44" s="29">
        <v>14559287.26</v>
      </c>
      <c r="I44" s="29">
        <v>15354239.4</v>
      </c>
      <c r="J44" s="29">
        <v>20141554.01</v>
      </c>
      <c r="K44" s="29">
        <v>15111754.51</v>
      </c>
      <c r="L44" s="29">
        <v>15400739.71</v>
      </c>
      <c r="M44" s="29">
        <v>14186917.92</v>
      </c>
      <c r="N44" s="29">
        <v>939400.5</v>
      </c>
      <c r="O44" s="29">
        <v>103800</v>
      </c>
      <c r="P44" s="29">
        <v>4879958</v>
      </c>
      <c r="Q44" s="29">
        <v>999595.37</v>
      </c>
      <c r="R44" s="29">
        <v>90428.35</v>
      </c>
      <c r="S44" s="29">
        <v>1857427.24</v>
      </c>
      <c r="T44" s="29">
        <v>845900.5</v>
      </c>
      <c r="U44" s="29">
        <v>103800</v>
      </c>
      <c r="V44" s="29">
        <v>251546</v>
      </c>
      <c r="W44" s="29">
        <v>906095.37</v>
      </c>
      <c r="X44" s="29">
        <v>90428.35</v>
      </c>
      <c r="Y44" s="29">
        <v>34875.15</v>
      </c>
      <c r="Z44" s="29">
        <v>14635287.26</v>
      </c>
      <c r="AA44" s="29">
        <v>23476680.4</v>
      </c>
      <c r="AB44" s="29">
        <v>26074691.01</v>
      </c>
      <c r="AC44" s="29">
        <v>13847762.13</v>
      </c>
      <c r="AD44" s="29">
        <v>15915190.48</v>
      </c>
      <c r="AE44" s="29">
        <v>14086450.91</v>
      </c>
      <c r="AF44" s="29">
        <v>2027577</v>
      </c>
      <c r="AG44" s="29">
        <v>8547813.76</v>
      </c>
      <c r="AH44" s="29">
        <v>11122882</v>
      </c>
      <c r="AI44" s="29">
        <v>1678659.54</v>
      </c>
      <c r="AJ44" s="29">
        <v>1397374.66</v>
      </c>
      <c r="AK44" s="29">
        <v>3525240.3</v>
      </c>
    </row>
    <row r="45" spans="1:37" ht="11.25">
      <c r="A45" s="25">
        <v>8</v>
      </c>
      <c r="B45" s="25">
        <v>3</v>
      </c>
      <c r="C45" s="25">
        <v>4</v>
      </c>
      <c r="D45" s="26">
        <v>2</v>
      </c>
      <c r="E45" s="27" t="s">
        <v>81</v>
      </c>
      <c r="F45" s="28"/>
      <c r="G45" s="28" t="s">
        <v>100</v>
      </c>
      <c r="H45" s="29">
        <v>13972107</v>
      </c>
      <c r="I45" s="29">
        <v>15888675</v>
      </c>
      <c r="J45" s="29">
        <v>17148156</v>
      </c>
      <c r="K45" s="29">
        <v>14115052.67</v>
      </c>
      <c r="L45" s="29">
        <v>15853147.84</v>
      </c>
      <c r="M45" s="29">
        <v>12504116.24</v>
      </c>
      <c r="N45" s="29">
        <v>1458940</v>
      </c>
      <c r="O45" s="29">
        <v>3010954</v>
      </c>
      <c r="P45" s="29">
        <v>4714245</v>
      </c>
      <c r="Q45" s="29">
        <v>1452469.64</v>
      </c>
      <c r="R45" s="29">
        <v>3022694.25</v>
      </c>
      <c r="S45" s="29">
        <v>2737800.94</v>
      </c>
      <c r="T45" s="29">
        <v>106040</v>
      </c>
      <c r="U45" s="29">
        <v>427340</v>
      </c>
      <c r="V45" s="29">
        <v>259060</v>
      </c>
      <c r="W45" s="29">
        <v>99580.73</v>
      </c>
      <c r="X45" s="29">
        <v>439080.61</v>
      </c>
      <c r="Y45" s="29">
        <v>80321.34</v>
      </c>
      <c r="Z45" s="29">
        <v>13972107</v>
      </c>
      <c r="AA45" s="29">
        <v>19512782</v>
      </c>
      <c r="AB45" s="29">
        <v>22797060</v>
      </c>
      <c r="AC45" s="29">
        <v>12857906.93</v>
      </c>
      <c r="AD45" s="29">
        <v>18769316.02</v>
      </c>
      <c r="AE45" s="29">
        <v>10195208.42</v>
      </c>
      <c r="AF45" s="29">
        <v>3948442</v>
      </c>
      <c r="AG45" s="29">
        <v>9040789</v>
      </c>
      <c r="AH45" s="29">
        <v>11583441</v>
      </c>
      <c r="AI45" s="29">
        <v>3511474.88</v>
      </c>
      <c r="AJ45" s="29">
        <v>8932887.04</v>
      </c>
      <c r="AK45" s="29">
        <v>2803154.02</v>
      </c>
    </row>
    <row r="46" spans="1:37" ht="11.25">
      <c r="A46" s="25">
        <v>8</v>
      </c>
      <c r="B46" s="25">
        <v>4</v>
      </c>
      <c r="C46" s="25">
        <v>3</v>
      </c>
      <c r="D46" s="26">
        <v>2</v>
      </c>
      <c r="E46" s="27" t="s">
        <v>81</v>
      </c>
      <c r="F46" s="28"/>
      <c r="G46" s="28" t="s">
        <v>101</v>
      </c>
      <c r="H46" s="29">
        <v>8059078</v>
      </c>
      <c r="I46" s="29">
        <v>8735765</v>
      </c>
      <c r="J46" s="29">
        <v>11367648</v>
      </c>
      <c r="K46" s="29">
        <v>8062197.16</v>
      </c>
      <c r="L46" s="29">
        <v>8749707.91</v>
      </c>
      <c r="M46" s="29">
        <v>6591258</v>
      </c>
      <c r="N46" s="29">
        <v>519960</v>
      </c>
      <c r="O46" s="29">
        <v>439800</v>
      </c>
      <c r="P46" s="29">
        <v>2888172</v>
      </c>
      <c r="Q46" s="29">
        <v>545945.05</v>
      </c>
      <c r="R46" s="29">
        <v>423923.65</v>
      </c>
      <c r="S46" s="29">
        <v>92978.1</v>
      </c>
      <c r="T46" s="29">
        <v>506960</v>
      </c>
      <c r="U46" s="29">
        <v>232800</v>
      </c>
      <c r="V46" s="29">
        <v>210500</v>
      </c>
      <c r="W46" s="29">
        <v>533184.05</v>
      </c>
      <c r="X46" s="29">
        <v>216923.65</v>
      </c>
      <c r="Y46" s="29">
        <v>92978.1</v>
      </c>
      <c r="Z46" s="29">
        <v>8057455</v>
      </c>
      <c r="AA46" s="29">
        <v>10697343</v>
      </c>
      <c r="AB46" s="29">
        <v>14180089</v>
      </c>
      <c r="AC46" s="29">
        <v>7746144.7</v>
      </c>
      <c r="AD46" s="29">
        <v>10444178.77</v>
      </c>
      <c r="AE46" s="29">
        <v>7254516.88</v>
      </c>
      <c r="AF46" s="29">
        <v>216950</v>
      </c>
      <c r="AG46" s="29">
        <v>2052966</v>
      </c>
      <c r="AH46" s="29">
        <v>4952240</v>
      </c>
      <c r="AI46" s="29">
        <v>216346.22</v>
      </c>
      <c r="AJ46" s="29">
        <v>2049755.95</v>
      </c>
      <c r="AK46" s="29">
        <v>894869.73</v>
      </c>
    </row>
    <row r="47" spans="1:37" ht="11.25">
      <c r="A47" s="25">
        <v>8</v>
      </c>
      <c r="B47" s="25">
        <v>4</v>
      </c>
      <c r="C47" s="25">
        <v>5</v>
      </c>
      <c r="D47" s="26">
        <v>2</v>
      </c>
      <c r="E47" s="27" t="s">
        <v>81</v>
      </c>
      <c r="F47" s="28"/>
      <c r="G47" s="28" t="s">
        <v>84</v>
      </c>
      <c r="H47" s="29">
        <v>14847890</v>
      </c>
      <c r="I47" s="29">
        <v>15693845</v>
      </c>
      <c r="J47" s="29">
        <v>18538700</v>
      </c>
      <c r="K47" s="29">
        <v>14795190.39</v>
      </c>
      <c r="L47" s="29">
        <v>15319786.84</v>
      </c>
      <c r="M47" s="29">
        <v>13559049.95</v>
      </c>
      <c r="N47" s="29">
        <v>361150</v>
      </c>
      <c r="O47" s="29">
        <v>160500</v>
      </c>
      <c r="P47" s="29">
        <v>1899094</v>
      </c>
      <c r="Q47" s="29">
        <v>370607.2</v>
      </c>
      <c r="R47" s="29">
        <v>138224.82</v>
      </c>
      <c r="S47" s="29">
        <v>659823.39</v>
      </c>
      <c r="T47" s="29">
        <v>261690</v>
      </c>
      <c r="U47" s="29">
        <v>90000</v>
      </c>
      <c r="V47" s="29">
        <v>795074</v>
      </c>
      <c r="W47" s="29">
        <v>268267.2</v>
      </c>
      <c r="X47" s="29">
        <v>70224.82</v>
      </c>
      <c r="Y47" s="29">
        <v>104044.64</v>
      </c>
      <c r="Z47" s="29">
        <v>16552828</v>
      </c>
      <c r="AA47" s="29">
        <v>16634252</v>
      </c>
      <c r="AB47" s="29">
        <v>21487972</v>
      </c>
      <c r="AC47" s="29">
        <v>15184769.12</v>
      </c>
      <c r="AD47" s="29">
        <v>15515734.64</v>
      </c>
      <c r="AE47" s="29">
        <v>12991712.31</v>
      </c>
      <c r="AF47" s="29">
        <v>3758905</v>
      </c>
      <c r="AG47" s="29">
        <v>3458199</v>
      </c>
      <c r="AH47" s="29">
        <v>6693373</v>
      </c>
      <c r="AI47" s="29">
        <v>3053468.48</v>
      </c>
      <c r="AJ47" s="29">
        <v>3146191.27</v>
      </c>
      <c r="AK47" s="29">
        <v>2292167.1</v>
      </c>
    </row>
    <row r="48" spans="1:37" ht="11.25">
      <c r="A48" s="25">
        <v>8</v>
      </c>
      <c r="B48" s="25">
        <v>4</v>
      </c>
      <c r="C48" s="25">
        <v>7</v>
      </c>
      <c r="D48" s="26">
        <v>2</v>
      </c>
      <c r="E48" s="27" t="s">
        <v>81</v>
      </c>
      <c r="F48" s="28"/>
      <c r="G48" s="28" t="s">
        <v>102</v>
      </c>
      <c r="H48" s="29">
        <v>15544419</v>
      </c>
      <c r="I48" s="29">
        <v>15370035</v>
      </c>
      <c r="J48" s="29">
        <v>19518327</v>
      </c>
      <c r="K48" s="29">
        <v>15188535.54</v>
      </c>
      <c r="L48" s="29">
        <v>14719234.84</v>
      </c>
      <c r="M48" s="29">
        <v>12784012.78</v>
      </c>
      <c r="N48" s="29">
        <v>1449500</v>
      </c>
      <c r="O48" s="29">
        <v>1500</v>
      </c>
      <c r="P48" s="29">
        <v>3145211</v>
      </c>
      <c r="Q48" s="29">
        <v>1375455.95</v>
      </c>
      <c r="R48" s="29">
        <v>8124.46</v>
      </c>
      <c r="S48" s="29">
        <v>138053.28</v>
      </c>
      <c r="T48" s="29">
        <v>1302500</v>
      </c>
      <c r="U48" s="29">
        <v>1500</v>
      </c>
      <c r="V48" s="29">
        <v>1591500</v>
      </c>
      <c r="W48" s="29">
        <v>1229977.08</v>
      </c>
      <c r="X48" s="29">
        <v>8124.46</v>
      </c>
      <c r="Y48" s="29">
        <v>138053.28</v>
      </c>
      <c r="Z48" s="29">
        <v>16600811</v>
      </c>
      <c r="AA48" s="29">
        <v>18904986</v>
      </c>
      <c r="AB48" s="29">
        <v>23441716</v>
      </c>
      <c r="AC48" s="29">
        <v>15007242.97</v>
      </c>
      <c r="AD48" s="29">
        <v>16939273.74</v>
      </c>
      <c r="AE48" s="29">
        <v>14319812.86</v>
      </c>
      <c r="AF48" s="29">
        <v>3219755</v>
      </c>
      <c r="AG48" s="29">
        <v>4397260</v>
      </c>
      <c r="AH48" s="29">
        <v>8036394</v>
      </c>
      <c r="AI48" s="29">
        <v>2458436.49</v>
      </c>
      <c r="AJ48" s="29">
        <v>3498045.65</v>
      </c>
      <c r="AK48" s="29">
        <v>3145967.15</v>
      </c>
    </row>
    <row r="49" spans="1:37" ht="11.25">
      <c r="A49" s="25">
        <v>8</v>
      </c>
      <c r="B49" s="25">
        <v>4</v>
      </c>
      <c r="C49" s="25">
        <v>8</v>
      </c>
      <c r="D49" s="26">
        <v>2</v>
      </c>
      <c r="E49" s="27" t="s">
        <v>81</v>
      </c>
      <c r="F49" s="28"/>
      <c r="G49" s="28" t="s">
        <v>103</v>
      </c>
      <c r="H49" s="29">
        <v>9218913</v>
      </c>
      <c r="I49" s="29">
        <v>11827610</v>
      </c>
      <c r="J49" s="29">
        <v>17133506</v>
      </c>
      <c r="K49" s="29">
        <v>9039962.45</v>
      </c>
      <c r="L49" s="29">
        <v>11741038.9</v>
      </c>
      <c r="M49" s="29">
        <v>7195868.58</v>
      </c>
      <c r="N49" s="29">
        <v>490300</v>
      </c>
      <c r="O49" s="29">
        <v>2667000</v>
      </c>
      <c r="P49" s="29">
        <v>2883388</v>
      </c>
      <c r="Q49" s="29">
        <v>344736.21</v>
      </c>
      <c r="R49" s="29">
        <v>2676251.59</v>
      </c>
      <c r="S49" s="29">
        <v>16469.27</v>
      </c>
      <c r="T49" s="29">
        <v>400000</v>
      </c>
      <c r="U49" s="29">
        <v>230000</v>
      </c>
      <c r="V49" s="29">
        <v>789453</v>
      </c>
      <c r="W49" s="29">
        <v>279336.21</v>
      </c>
      <c r="X49" s="29">
        <v>239251.59</v>
      </c>
      <c r="Y49" s="29">
        <v>16469.27</v>
      </c>
      <c r="Z49" s="29">
        <v>10159522</v>
      </c>
      <c r="AA49" s="29">
        <v>14789028</v>
      </c>
      <c r="AB49" s="29">
        <v>19952749</v>
      </c>
      <c r="AC49" s="29">
        <v>9680884.02</v>
      </c>
      <c r="AD49" s="29">
        <v>14361350.23</v>
      </c>
      <c r="AE49" s="29">
        <v>8212670.26</v>
      </c>
      <c r="AF49" s="29">
        <v>1725019</v>
      </c>
      <c r="AG49" s="29">
        <v>5738989</v>
      </c>
      <c r="AH49" s="29">
        <v>4600421</v>
      </c>
      <c r="AI49" s="29">
        <v>1653659.54</v>
      </c>
      <c r="AJ49" s="29">
        <v>5651321.61</v>
      </c>
      <c r="AK49" s="29">
        <v>1206090.98</v>
      </c>
    </row>
    <row r="50" spans="1:37" ht="11.25">
      <c r="A50" s="25">
        <v>8</v>
      </c>
      <c r="B50" s="25">
        <v>5</v>
      </c>
      <c r="C50" s="25">
        <v>2</v>
      </c>
      <c r="D50" s="26">
        <v>2</v>
      </c>
      <c r="E50" s="27" t="s">
        <v>81</v>
      </c>
      <c r="F50" s="28"/>
      <c r="G50" s="28" t="s">
        <v>104</v>
      </c>
      <c r="H50" s="29">
        <v>13981327</v>
      </c>
      <c r="I50" s="29">
        <v>13455069</v>
      </c>
      <c r="J50" s="29">
        <v>15976591</v>
      </c>
      <c r="K50" s="29">
        <v>13913376.04</v>
      </c>
      <c r="L50" s="29">
        <v>13674719.97</v>
      </c>
      <c r="M50" s="29">
        <v>12334047.83</v>
      </c>
      <c r="N50" s="29">
        <v>1941891</v>
      </c>
      <c r="O50" s="29">
        <v>1310049</v>
      </c>
      <c r="P50" s="29">
        <v>3874002</v>
      </c>
      <c r="Q50" s="29">
        <v>1728235</v>
      </c>
      <c r="R50" s="29">
        <v>1199682.44</v>
      </c>
      <c r="S50" s="29">
        <v>2654202.83</v>
      </c>
      <c r="T50" s="29">
        <v>820000</v>
      </c>
      <c r="U50" s="29">
        <v>310900</v>
      </c>
      <c r="V50" s="29">
        <v>200000</v>
      </c>
      <c r="W50" s="29">
        <v>629683.62</v>
      </c>
      <c r="X50" s="29">
        <v>247536.76</v>
      </c>
      <c r="Y50" s="29">
        <v>175413.23</v>
      </c>
      <c r="Z50" s="29">
        <v>14115776</v>
      </c>
      <c r="AA50" s="29">
        <v>15149868</v>
      </c>
      <c r="AB50" s="29">
        <v>19616295</v>
      </c>
      <c r="AC50" s="29">
        <v>13020166.48</v>
      </c>
      <c r="AD50" s="29">
        <v>13695815.08</v>
      </c>
      <c r="AE50" s="29">
        <v>13017629.84</v>
      </c>
      <c r="AF50" s="29">
        <v>684900</v>
      </c>
      <c r="AG50" s="29">
        <v>1329034</v>
      </c>
      <c r="AH50" s="29">
        <v>5194885</v>
      </c>
      <c r="AI50" s="29">
        <v>631023.75</v>
      </c>
      <c r="AJ50" s="29">
        <v>1052629.16</v>
      </c>
      <c r="AK50" s="29">
        <v>3267025.69</v>
      </c>
    </row>
    <row r="51" spans="1:37" ht="11.25">
      <c r="A51" s="25">
        <v>8</v>
      </c>
      <c r="B51" s="25">
        <v>6</v>
      </c>
      <c r="C51" s="25">
        <v>3</v>
      </c>
      <c r="D51" s="26">
        <v>2</v>
      </c>
      <c r="E51" s="27" t="s">
        <v>81</v>
      </c>
      <c r="F51" s="28"/>
      <c r="G51" s="28" t="s">
        <v>105</v>
      </c>
      <c r="H51" s="29">
        <v>10634455.49</v>
      </c>
      <c r="I51" s="29">
        <v>12639003.87</v>
      </c>
      <c r="J51" s="29">
        <v>11905114.57</v>
      </c>
      <c r="K51" s="29">
        <v>10710776.61</v>
      </c>
      <c r="L51" s="29">
        <v>12487486.25</v>
      </c>
      <c r="M51" s="29">
        <v>8212404.38</v>
      </c>
      <c r="N51" s="29">
        <v>314273</v>
      </c>
      <c r="O51" s="29">
        <v>2310363.86</v>
      </c>
      <c r="P51" s="29">
        <v>1099363</v>
      </c>
      <c r="Q51" s="29">
        <v>280723.27</v>
      </c>
      <c r="R51" s="29">
        <v>2270985.26</v>
      </c>
      <c r="S51" s="29">
        <v>61813.27</v>
      </c>
      <c r="T51" s="29">
        <v>23000</v>
      </c>
      <c r="U51" s="29">
        <v>18600</v>
      </c>
      <c r="V51" s="29">
        <v>54200</v>
      </c>
      <c r="W51" s="29">
        <v>23623.27</v>
      </c>
      <c r="X51" s="29">
        <v>14294.07</v>
      </c>
      <c r="Y51" s="29">
        <v>54313.27</v>
      </c>
      <c r="Z51" s="29">
        <v>10992754.99</v>
      </c>
      <c r="AA51" s="29">
        <v>14573720.87</v>
      </c>
      <c r="AB51" s="29">
        <v>14351381.8</v>
      </c>
      <c r="AC51" s="29">
        <v>10781706.59</v>
      </c>
      <c r="AD51" s="29">
        <v>14211796.99</v>
      </c>
      <c r="AE51" s="29">
        <v>8359076.69</v>
      </c>
      <c r="AF51" s="29">
        <v>1141540</v>
      </c>
      <c r="AG51" s="29">
        <v>4442059.07</v>
      </c>
      <c r="AH51" s="29">
        <v>3797702</v>
      </c>
      <c r="AI51" s="29">
        <v>1064593.92</v>
      </c>
      <c r="AJ51" s="29">
        <v>4297201</v>
      </c>
      <c r="AK51" s="29">
        <v>606199.87</v>
      </c>
    </row>
    <row r="52" spans="1:37" ht="11.25">
      <c r="A52" s="25">
        <v>8</v>
      </c>
      <c r="B52" s="25">
        <v>6</v>
      </c>
      <c r="C52" s="25">
        <v>5</v>
      </c>
      <c r="D52" s="26">
        <v>2</v>
      </c>
      <c r="E52" s="27" t="s">
        <v>81</v>
      </c>
      <c r="F52" s="28"/>
      <c r="G52" s="28" t="s">
        <v>106</v>
      </c>
      <c r="H52" s="29">
        <v>14967339.45</v>
      </c>
      <c r="I52" s="29">
        <v>14614666.71</v>
      </c>
      <c r="J52" s="29">
        <v>19177161.3</v>
      </c>
      <c r="K52" s="29">
        <v>11876944.39</v>
      </c>
      <c r="L52" s="29">
        <v>13138282.82</v>
      </c>
      <c r="M52" s="29">
        <v>12411008.54</v>
      </c>
      <c r="N52" s="29">
        <v>3974331.5</v>
      </c>
      <c r="O52" s="29">
        <v>3101049</v>
      </c>
      <c r="P52" s="29">
        <v>7326262</v>
      </c>
      <c r="Q52" s="29">
        <v>500894.45</v>
      </c>
      <c r="R52" s="29">
        <v>1358715.46</v>
      </c>
      <c r="S52" s="29">
        <v>3201484.67</v>
      </c>
      <c r="T52" s="29">
        <v>140000</v>
      </c>
      <c r="U52" s="29">
        <v>150000</v>
      </c>
      <c r="V52" s="29">
        <v>95000</v>
      </c>
      <c r="W52" s="29">
        <v>127321.1</v>
      </c>
      <c r="X52" s="29">
        <v>157246.92</v>
      </c>
      <c r="Y52" s="29">
        <v>33916.96</v>
      </c>
      <c r="Z52" s="29">
        <v>15465024.45</v>
      </c>
      <c r="AA52" s="29">
        <v>16897282.71</v>
      </c>
      <c r="AB52" s="29">
        <v>25225306.3</v>
      </c>
      <c r="AC52" s="29">
        <v>11035852.75</v>
      </c>
      <c r="AD52" s="29">
        <v>14446077.22</v>
      </c>
      <c r="AE52" s="29">
        <v>18598904.89</v>
      </c>
      <c r="AF52" s="29">
        <v>5276247.5</v>
      </c>
      <c r="AG52" s="29">
        <v>5766373</v>
      </c>
      <c r="AH52" s="29">
        <v>13150552</v>
      </c>
      <c r="AI52" s="29">
        <v>1148254.8</v>
      </c>
      <c r="AJ52" s="29">
        <v>3709666.11</v>
      </c>
      <c r="AK52" s="29">
        <v>10360943.19</v>
      </c>
    </row>
    <row r="53" spans="1:37" ht="11.25">
      <c r="A53" s="25">
        <v>8</v>
      </c>
      <c r="B53" s="25">
        <v>7</v>
      </c>
      <c r="C53" s="25">
        <v>1</v>
      </c>
      <c r="D53" s="26">
        <v>2</v>
      </c>
      <c r="E53" s="27" t="s">
        <v>81</v>
      </c>
      <c r="F53" s="28"/>
      <c r="G53" s="28" t="s">
        <v>107</v>
      </c>
      <c r="H53" s="29">
        <v>14064622.38</v>
      </c>
      <c r="I53" s="29">
        <v>13102908.89</v>
      </c>
      <c r="J53" s="29">
        <v>14223135.41</v>
      </c>
      <c r="K53" s="29">
        <v>13892192.67</v>
      </c>
      <c r="L53" s="29">
        <v>12790083.56</v>
      </c>
      <c r="M53" s="29">
        <v>9747716.82</v>
      </c>
      <c r="N53" s="29">
        <v>2733279.67</v>
      </c>
      <c r="O53" s="29">
        <v>2108529.51</v>
      </c>
      <c r="P53" s="29">
        <v>2720235</v>
      </c>
      <c r="Q53" s="29">
        <v>2706221.85</v>
      </c>
      <c r="R53" s="29">
        <v>2000615.22</v>
      </c>
      <c r="S53" s="29">
        <v>479139.52</v>
      </c>
      <c r="T53" s="29">
        <v>325000</v>
      </c>
      <c r="U53" s="29">
        <v>233525</v>
      </c>
      <c r="V53" s="29">
        <v>800000</v>
      </c>
      <c r="W53" s="29">
        <v>305091.98</v>
      </c>
      <c r="X53" s="29">
        <v>144452.74</v>
      </c>
      <c r="Y53" s="29">
        <v>172230.12</v>
      </c>
      <c r="Z53" s="29">
        <v>14832833.63</v>
      </c>
      <c r="AA53" s="29">
        <v>15326528.87</v>
      </c>
      <c r="AB53" s="29">
        <v>16423135.41</v>
      </c>
      <c r="AC53" s="29">
        <v>13153238.95</v>
      </c>
      <c r="AD53" s="29">
        <v>14838762.11</v>
      </c>
      <c r="AE53" s="29">
        <v>9949184.52</v>
      </c>
      <c r="AF53" s="29">
        <v>4012342.88</v>
      </c>
      <c r="AG53" s="29">
        <v>4033185.2</v>
      </c>
      <c r="AH53" s="29">
        <v>4306462.75</v>
      </c>
      <c r="AI53" s="29">
        <v>2525520.19</v>
      </c>
      <c r="AJ53" s="29">
        <v>3607502.17</v>
      </c>
      <c r="AK53" s="29">
        <v>857754.3</v>
      </c>
    </row>
    <row r="54" spans="1:37" ht="11.25">
      <c r="A54" s="25">
        <v>8</v>
      </c>
      <c r="B54" s="25">
        <v>7</v>
      </c>
      <c r="C54" s="25">
        <v>3</v>
      </c>
      <c r="D54" s="26">
        <v>2</v>
      </c>
      <c r="E54" s="27" t="s">
        <v>81</v>
      </c>
      <c r="F54" s="28"/>
      <c r="G54" s="28" t="s">
        <v>108</v>
      </c>
      <c r="H54" s="29">
        <v>11740424.39</v>
      </c>
      <c r="I54" s="29">
        <v>14502684.75</v>
      </c>
      <c r="J54" s="29">
        <v>14611787</v>
      </c>
      <c r="K54" s="29">
        <v>11381797.56</v>
      </c>
      <c r="L54" s="29">
        <v>14094266.37</v>
      </c>
      <c r="M54" s="29">
        <v>9292738.55</v>
      </c>
      <c r="N54" s="29">
        <v>804830</v>
      </c>
      <c r="O54" s="29">
        <v>2265601.75</v>
      </c>
      <c r="P54" s="29">
        <v>2403632</v>
      </c>
      <c r="Q54" s="29">
        <v>546616.34</v>
      </c>
      <c r="R54" s="29">
        <v>2054716.82</v>
      </c>
      <c r="S54" s="29">
        <v>132110.63</v>
      </c>
      <c r="T54" s="29">
        <v>365000</v>
      </c>
      <c r="U54" s="29">
        <v>238300</v>
      </c>
      <c r="V54" s="29">
        <v>240000</v>
      </c>
      <c r="W54" s="29">
        <v>224130.41</v>
      </c>
      <c r="X54" s="29">
        <v>128515.56</v>
      </c>
      <c r="Y54" s="29">
        <v>47742.16</v>
      </c>
      <c r="Z54" s="29">
        <v>11626805.39</v>
      </c>
      <c r="AA54" s="29">
        <v>15766444.75</v>
      </c>
      <c r="AB54" s="29">
        <v>20036675</v>
      </c>
      <c r="AC54" s="29">
        <v>11250003.94</v>
      </c>
      <c r="AD54" s="29">
        <v>15004926.01</v>
      </c>
      <c r="AE54" s="29">
        <v>12458297.64</v>
      </c>
      <c r="AF54" s="29">
        <v>1168387</v>
      </c>
      <c r="AG54" s="29">
        <v>4696956.75</v>
      </c>
      <c r="AH54" s="29">
        <v>8538074</v>
      </c>
      <c r="AI54" s="29">
        <v>1050436.98</v>
      </c>
      <c r="AJ54" s="29">
        <v>4513204.33</v>
      </c>
      <c r="AK54" s="29">
        <v>4419178.51</v>
      </c>
    </row>
    <row r="55" spans="1:37" ht="11.25">
      <c r="A55" s="25">
        <v>8</v>
      </c>
      <c r="B55" s="25">
        <v>8</v>
      </c>
      <c r="C55" s="25">
        <v>1</v>
      </c>
      <c r="D55" s="26">
        <v>2</v>
      </c>
      <c r="E55" s="27" t="s">
        <v>81</v>
      </c>
      <c r="F55" s="28"/>
      <c r="G55" s="28" t="s">
        <v>109</v>
      </c>
      <c r="H55" s="29">
        <v>10439911</v>
      </c>
      <c r="I55" s="29">
        <v>10432899</v>
      </c>
      <c r="J55" s="29">
        <v>22834849</v>
      </c>
      <c r="K55" s="29">
        <v>10731565.56</v>
      </c>
      <c r="L55" s="29">
        <v>11181638.16</v>
      </c>
      <c r="M55" s="29">
        <v>10048255.76</v>
      </c>
      <c r="N55" s="29">
        <v>237695</v>
      </c>
      <c r="O55" s="29">
        <v>1493067</v>
      </c>
      <c r="P55" s="29">
        <v>11480466</v>
      </c>
      <c r="Q55" s="29">
        <v>176184.33</v>
      </c>
      <c r="R55" s="29">
        <v>1508819.17</v>
      </c>
      <c r="S55" s="29">
        <v>2097612.99</v>
      </c>
      <c r="T55" s="29">
        <v>118000</v>
      </c>
      <c r="U55" s="29">
        <v>303525</v>
      </c>
      <c r="V55" s="29">
        <v>338000</v>
      </c>
      <c r="W55" s="29">
        <v>41094.54</v>
      </c>
      <c r="X55" s="29">
        <v>259165.92</v>
      </c>
      <c r="Y55" s="29">
        <v>233591.65</v>
      </c>
      <c r="Z55" s="29">
        <v>11961331</v>
      </c>
      <c r="AA55" s="29">
        <v>12122764</v>
      </c>
      <c r="AB55" s="29">
        <v>27470528</v>
      </c>
      <c r="AC55" s="29">
        <v>9388839.73</v>
      </c>
      <c r="AD55" s="29">
        <v>11191933.69</v>
      </c>
      <c r="AE55" s="29">
        <v>12128850</v>
      </c>
      <c r="AF55" s="29">
        <v>3706619</v>
      </c>
      <c r="AG55" s="29">
        <v>3279962</v>
      </c>
      <c r="AH55" s="29">
        <v>17754654</v>
      </c>
      <c r="AI55" s="29">
        <v>1588474.92</v>
      </c>
      <c r="AJ55" s="29">
        <v>2896183.57</v>
      </c>
      <c r="AK55" s="29">
        <v>5232917.09</v>
      </c>
    </row>
    <row r="56" spans="1:37" ht="11.25">
      <c r="A56" s="25">
        <v>8</v>
      </c>
      <c r="B56" s="25">
        <v>8</v>
      </c>
      <c r="C56" s="25">
        <v>2</v>
      </c>
      <c r="D56" s="26">
        <v>2</v>
      </c>
      <c r="E56" s="27" t="s">
        <v>81</v>
      </c>
      <c r="F56" s="28"/>
      <c r="G56" s="28" t="s">
        <v>110</v>
      </c>
      <c r="H56" s="29">
        <v>12196231</v>
      </c>
      <c r="I56" s="29">
        <v>14838763</v>
      </c>
      <c r="J56" s="29">
        <v>23282761</v>
      </c>
      <c r="K56" s="29">
        <v>12618936.49</v>
      </c>
      <c r="L56" s="29">
        <v>14970958.2</v>
      </c>
      <c r="M56" s="29">
        <v>13517488.7</v>
      </c>
      <c r="N56" s="29">
        <v>372700</v>
      </c>
      <c r="O56" s="29">
        <v>1459250</v>
      </c>
      <c r="P56" s="29">
        <v>9969731</v>
      </c>
      <c r="Q56" s="29">
        <v>291053</v>
      </c>
      <c r="R56" s="29">
        <v>1481637.16</v>
      </c>
      <c r="S56" s="29">
        <v>3007439.29</v>
      </c>
      <c r="T56" s="29">
        <v>100000</v>
      </c>
      <c r="U56" s="29">
        <v>100000</v>
      </c>
      <c r="V56" s="29">
        <v>100000</v>
      </c>
      <c r="W56" s="29">
        <v>18869.4</v>
      </c>
      <c r="X56" s="29">
        <v>123102.4</v>
      </c>
      <c r="Y56" s="29">
        <v>89561.4</v>
      </c>
      <c r="Z56" s="29">
        <v>12680041</v>
      </c>
      <c r="AA56" s="29">
        <v>15356276</v>
      </c>
      <c r="AB56" s="29">
        <v>28083781</v>
      </c>
      <c r="AC56" s="29">
        <v>12028047.57</v>
      </c>
      <c r="AD56" s="29">
        <v>14697551.31</v>
      </c>
      <c r="AE56" s="29">
        <v>12905020.62</v>
      </c>
      <c r="AF56" s="29">
        <v>2128190</v>
      </c>
      <c r="AG56" s="29">
        <v>3661280</v>
      </c>
      <c r="AH56" s="29">
        <v>15694596</v>
      </c>
      <c r="AI56" s="29">
        <v>2022874.04</v>
      </c>
      <c r="AJ56" s="29">
        <v>3516715.6</v>
      </c>
      <c r="AK56" s="29">
        <v>3841255.88</v>
      </c>
    </row>
    <row r="57" spans="1:37" ht="11.25">
      <c r="A57" s="25">
        <v>8</v>
      </c>
      <c r="B57" s="25">
        <v>8</v>
      </c>
      <c r="C57" s="25">
        <v>3</v>
      </c>
      <c r="D57" s="26">
        <v>2</v>
      </c>
      <c r="E57" s="27" t="s">
        <v>81</v>
      </c>
      <c r="F57" s="28"/>
      <c r="G57" s="28" t="s">
        <v>111</v>
      </c>
      <c r="H57" s="29">
        <v>14640419</v>
      </c>
      <c r="I57" s="29">
        <v>16523290</v>
      </c>
      <c r="J57" s="29">
        <v>20427102</v>
      </c>
      <c r="K57" s="29">
        <v>14314545.59</v>
      </c>
      <c r="L57" s="29">
        <v>16632400.03</v>
      </c>
      <c r="M57" s="29">
        <v>12631006.97</v>
      </c>
      <c r="N57" s="29">
        <v>2235771</v>
      </c>
      <c r="O57" s="29">
        <v>4890026</v>
      </c>
      <c r="P57" s="29">
        <v>8079057</v>
      </c>
      <c r="Q57" s="29">
        <v>1610586.92</v>
      </c>
      <c r="R57" s="29">
        <v>4890513.72</v>
      </c>
      <c r="S57" s="29">
        <v>3166054.42</v>
      </c>
      <c r="T57" s="29">
        <v>1223165</v>
      </c>
      <c r="U57" s="29">
        <v>1176700</v>
      </c>
      <c r="V57" s="29">
        <v>2338324</v>
      </c>
      <c r="W57" s="29">
        <v>599185.35</v>
      </c>
      <c r="X57" s="29">
        <v>1177187.44</v>
      </c>
      <c r="Y57" s="29">
        <v>696591.77</v>
      </c>
      <c r="Z57" s="29">
        <v>16754730</v>
      </c>
      <c r="AA57" s="29">
        <v>25374290</v>
      </c>
      <c r="AB57" s="29">
        <v>23506689</v>
      </c>
      <c r="AC57" s="29">
        <v>15811458.2</v>
      </c>
      <c r="AD57" s="29">
        <v>24201541.02</v>
      </c>
      <c r="AE57" s="29">
        <v>12171642.78</v>
      </c>
      <c r="AF57" s="29">
        <v>5303518</v>
      </c>
      <c r="AG57" s="29">
        <v>13412714</v>
      </c>
      <c r="AH57" s="29">
        <v>10371585</v>
      </c>
      <c r="AI57" s="29">
        <v>4883554.55</v>
      </c>
      <c r="AJ57" s="29">
        <v>12909503.52</v>
      </c>
      <c r="AK57" s="29">
        <v>3023485.6</v>
      </c>
    </row>
    <row r="58" spans="1:37" ht="11.25">
      <c r="A58" s="25">
        <v>8</v>
      </c>
      <c r="B58" s="25">
        <v>8</v>
      </c>
      <c r="C58" s="25">
        <v>4</v>
      </c>
      <c r="D58" s="26">
        <v>2</v>
      </c>
      <c r="E58" s="27" t="s">
        <v>81</v>
      </c>
      <c r="F58" s="28"/>
      <c r="G58" s="28" t="s">
        <v>112</v>
      </c>
      <c r="H58" s="29">
        <v>9922347</v>
      </c>
      <c r="I58" s="29">
        <v>10955853.22</v>
      </c>
      <c r="J58" s="29">
        <v>12440481.7</v>
      </c>
      <c r="K58" s="29">
        <v>9795010.26</v>
      </c>
      <c r="L58" s="29">
        <v>10911656.49</v>
      </c>
      <c r="M58" s="29">
        <v>8367530.41</v>
      </c>
      <c r="N58" s="29">
        <v>164900</v>
      </c>
      <c r="O58" s="29">
        <v>1216888.52</v>
      </c>
      <c r="P58" s="29">
        <v>2811546</v>
      </c>
      <c r="Q58" s="29">
        <v>72949.08</v>
      </c>
      <c r="R58" s="29">
        <v>1082268.17</v>
      </c>
      <c r="S58" s="29">
        <v>902102.84</v>
      </c>
      <c r="T58" s="29">
        <v>126000</v>
      </c>
      <c r="U58" s="29">
        <v>47400</v>
      </c>
      <c r="V58" s="29">
        <v>90000</v>
      </c>
      <c r="W58" s="29">
        <v>33748.08</v>
      </c>
      <c r="X58" s="29">
        <v>52586.28</v>
      </c>
      <c r="Y58" s="29">
        <v>42665.25</v>
      </c>
      <c r="Z58" s="29">
        <v>11392927</v>
      </c>
      <c r="AA58" s="29">
        <v>14015858.22</v>
      </c>
      <c r="AB58" s="29">
        <v>19099750.7</v>
      </c>
      <c r="AC58" s="29">
        <v>8450412.93</v>
      </c>
      <c r="AD58" s="29">
        <v>11126129.88</v>
      </c>
      <c r="AE58" s="29">
        <v>10273350.6</v>
      </c>
      <c r="AF58" s="29">
        <v>3023712</v>
      </c>
      <c r="AG58" s="29">
        <v>6015630.77</v>
      </c>
      <c r="AH58" s="29">
        <v>10659083.22</v>
      </c>
      <c r="AI58" s="29">
        <v>1054942.71</v>
      </c>
      <c r="AJ58" s="29">
        <v>3495135.13</v>
      </c>
      <c r="AK58" s="29">
        <v>4151014.64</v>
      </c>
    </row>
    <row r="59" spans="1:37" ht="11.25">
      <c r="A59" s="25">
        <v>8</v>
      </c>
      <c r="B59" s="25">
        <v>9</v>
      </c>
      <c r="C59" s="25">
        <v>2</v>
      </c>
      <c r="D59" s="26">
        <v>2</v>
      </c>
      <c r="E59" s="27" t="s">
        <v>81</v>
      </c>
      <c r="F59" s="28"/>
      <c r="G59" s="28" t="s">
        <v>113</v>
      </c>
      <c r="H59" s="29">
        <v>8550861</v>
      </c>
      <c r="I59" s="29">
        <v>7936473</v>
      </c>
      <c r="J59" s="29">
        <v>8305528</v>
      </c>
      <c r="K59" s="29">
        <v>8619410.87</v>
      </c>
      <c r="L59" s="29">
        <v>7828063.17</v>
      </c>
      <c r="M59" s="29">
        <v>6323018.57</v>
      </c>
      <c r="N59" s="29">
        <v>709182</v>
      </c>
      <c r="O59" s="29">
        <v>64000</v>
      </c>
      <c r="P59" s="29">
        <v>407117</v>
      </c>
      <c r="Q59" s="29">
        <v>694643.93</v>
      </c>
      <c r="R59" s="29">
        <v>64863.23</v>
      </c>
      <c r="S59" s="29">
        <v>197453.8</v>
      </c>
      <c r="T59" s="29">
        <v>45301</v>
      </c>
      <c r="U59" s="29">
        <v>64000</v>
      </c>
      <c r="V59" s="29">
        <v>205260</v>
      </c>
      <c r="W59" s="29">
        <v>34997.5</v>
      </c>
      <c r="X59" s="29">
        <v>64863.23</v>
      </c>
      <c r="Y59" s="29">
        <v>197453.8</v>
      </c>
      <c r="Z59" s="29">
        <v>8777461</v>
      </c>
      <c r="AA59" s="29">
        <v>8387639</v>
      </c>
      <c r="AB59" s="29">
        <v>10061208</v>
      </c>
      <c r="AC59" s="29">
        <v>8109302.12</v>
      </c>
      <c r="AD59" s="29">
        <v>8107915.24</v>
      </c>
      <c r="AE59" s="29">
        <v>6551501.64</v>
      </c>
      <c r="AF59" s="29">
        <v>1337469</v>
      </c>
      <c r="AG59" s="29">
        <v>522542</v>
      </c>
      <c r="AH59" s="29">
        <v>2102866</v>
      </c>
      <c r="AI59" s="29">
        <v>970666.2</v>
      </c>
      <c r="AJ59" s="29">
        <v>461551.4</v>
      </c>
      <c r="AK59" s="29">
        <v>524674.08</v>
      </c>
    </row>
    <row r="60" spans="1:37" ht="11.25">
      <c r="A60" s="25">
        <v>8</v>
      </c>
      <c r="B60" s="25">
        <v>9</v>
      </c>
      <c r="C60" s="25">
        <v>7</v>
      </c>
      <c r="D60" s="26">
        <v>2</v>
      </c>
      <c r="E60" s="27" t="s">
        <v>81</v>
      </c>
      <c r="F60" s="28"/>
      <c r="G60" s="28" t="s">
        <v>114</v>
      </c>
      <c r="H60" s="29">
        <v>18677385</v>
      </c>
      <c r="I60" s="29">
        <v>20264357</v>
      </c>
      <c r="J60" s="29">
        <v>23613602</v>
      </c>
      <c r="K60" s="29">
        <v>17207695.28</v>
      </c>
      <c r="L60" s="29">
        <v>20729133.04</v>
      </c>
      <c r="M60" s="29">
        <v>16537228.66</v>
      </c>
      <c r="N60" s="29">
        <v>3478790</v>
      </c>
      <c r="O60" s="29">
        <v>4882632</v>
      </c>
      <c r="P60" s="29">
        <v>7998848</v>
      </c>
      <c r="Q60" s="29">
        <v>2892133.57</v>
      </c>
      <c r="R60" s="29">
        <v>4915559.86</v>
      </c>
      <c r="S60" s="29">
        <v>5091448.99</v>
      </c>
      <c r="T60" s="29">
        <v>200000</v>
      </c>
      <c r="U60" s="29">
        <v>156756</v>
      </c>
      <c r="V60" s="29">
        <v>600000</v>
      </c>
      <c r="W60" s="29">
        <v>180320.6</v>
      </c>
      <c r="X60" s="29">
        <v>153130</v>
      </c>
      <c r="Y60" s="29">
        <v>41748.26</v>
      </c>
      <c r="Z60" s="29">
        <v>21393652</v>
      </c>
      <c r="AA60" s="29">
        <v>21115962</v>
      </c>
      <c r="AB60" s="29">
        <v>27891273</v>
      </c>
      <c r="AC60" s="29">
        <v>20432650.73</v>
      </c>
      <c r="AD60" s="29">
        <v>20467251.58</v>
      </c>
      <c r="AE60" s="29">
        <v>17274093.35</v>
      </c>
      <c r="AF60" s="29">
        <v>9033192</v>
      </c>
      <c r="AG60" s="29">
        <v>7580992</v>
      </c>
      <c r="AH60" s="29">
        <v>12448685</v>
      </c>
      <c r="AI60" s="29">
        <v>8717414.31</v>
      </c>
      <c r="AJ60" s="29">
        <v>7526832.74</v>
      </c>
      <c r="AK60" s="29">
        <v>6891146.47</v>
      </c>
    </row>
    <row r="61" spans="1:37" ht="11.25">
      <c r="A61" s="25">
        <v>8</v>
      </c>
      <c r="B61" s="25">
        <v>9</v>
      </c>
      <c r="C61" s="25">
        <v>8</v>
      </c>
      <c r="D61" s="26">
        <v>2</v>
      </c>
      <c r="E61" s="27" t="s">
        <v>81</v>
      </c>
      <c r="F61" s="28"/>
      <c r="G61" s="28" t="s">
        <v>115</v>
      </c>
      <c r="H61" s="29">
        <v>7810790.15</v>
      </c>
      <c r="I61" s="29">
        <v>12298299.09</v>
      </c>
      <c r="J61" s="29">
        <v>9308474.88</v>
      </c>
      <c r="K61" s="29">
        <v>7732297.19</v>
      </c>
      <c r="L61" s="29">
        <v>8834907.69</v>
      </c>
      <c r="M61" s="29">
        <v>6132660.57</v>
      </c>
      <c r="N61" s="29">
        <v>323500</v>
      </c>
      <c r="O61" s="29">
        <v>4256448.09</v>
      </c>
      <c r="P61" s="29">
        <v>752895</v>
      </c>
      <c r="Q61" s="29">
        <v>295975.21</v>
      </c>
      <c r="R61" s="29">
        <v>1036222.64</v>
      </c>
      <c r="S61" s="29">
        <v>141463.95</v>
      </c>
      <c r="T61" s="29">
        <v>250000</v>
      </c>
      <c r="U61" s="29">
        <v>350000</v>
      </c>
      <c r="V61" s="29">
        <v>300000</v>
      </c>
      <c r="W61" s="29">
        <v>222475.21</v>
      </c>
      <c r="X61" s="29">
        <v>322497.64</v>
      </c>
      <c r="Y61" s="29">
        <v>41850.95</v>
      </c>
      <c r="Z61" s="29">
        <v>8914005.15</v>
      </c>
      <c r="AA61" s="29">
        <v>15173070.31</v>
      </c>
      <c r="AB61" s="29">
        <v>10794875.83</v>
      </c>
      <c r="AC61" s="29">
        <v>8249626.78</v>
      </c>
      <c r="AD61" s="29">
        <v>9654868.85</v>
      </c>
      <c r="AE61" s="29">
        <v>6617156.03</v>
      </c>
      <c r="AF61" s="29">
        <v>1408360.85</v>
      </c>
      <c r="AG61" s="29">
        <v>7147085.09</v>
      </c>
      <c r="AH61" s="29">
        <v>2263103.07</v>
      </c>
      <c r="AI61" s="29">
        <v>1173286.82</v>
      </c>
      <c r="AJ61" s="29">
        <v>1975338.53</v>
      </c>
      <c r="AK61" s="29">
        <v>806991.49</v>
      </c>
    </row>
    <row r="62" spans="1:37" ht="11.25">
      <c r="A62" s="25">
        <v>8</v>
      </c>
      <c r="B62" s="25">
        <v>9</v>
      </c>
      <c r="C62" s="25">
        <v>9</v>
      </c>
      <c r="D62" s="26">
        <v>2</v>
      </c>
      <c r="E62" s="27" t="s">
        <v>81</v>
      </c>
      <c r="F62" s="28"/>
      <c r="G62" s="28" t="s">
        <v>116</v>
      </c>
      <c r="H62" s="29">
        <v>10726429.08</v>
      </c>
      <c r="I62" s="29">
        <v>11735222.91</v>
      </c>
      <c r="J62" s="29">
        <v>11326707.5</v>
      </c>
      <c r="K62" s="29">
        <v>10939869.52</v>
      </c>
      <c r="L62" s="29">
        <v>10144843.29</v>
      </c>
      <c r="M62" s="29">
        <v>7731561.91</v>
      </c>
      <c r="N62" s="29">
        <v>860000</v>
      </c>
      <c r="O62" s="29">
        <v>1604537</v>
      </c>
      <c r="P62" s="29">
        <v>1762837</v>
      </c>
      <c r="Q62" s="29">
        <v>850242.02</v>
      </c>
      <c r="R62" s="29">
        <v>427292.87</v>
      </c>
      <c r="S62" s="29">
        <v>383817.4</v>
      </c>
      <c r="T62" s="29">
        <v>90000</v>
      </c>
      <c r="U62" s="29">
        <v>263500</v>
      </c>
      <c r="V62" s="29">
        <v>234700</v>
      </c>
      <c r="W62" s="29">
        <v>92642.02</v>
      </c>
      <c r="X62" s="29">
        <v>263380</v>
      </c>
      <c r="Y62" s="29">
        <v>9066.4</v>
      </c>
      <c r="Z62" s="29">
        <v>10659036.08</v>
      </c>
      <c r="AA62" s="29">
        <v>12625022.71</v>
      </c>
      <c r="AB62" s="29">
        <v>12034742</v>
      </c>
      <c r="AC62" s="29">
        <v>10276949.92</v>
      </c>
      <c r="AD62" s="29">
        <v>10768975.29</v>
      </c>
      <c r="AE62" s="29">
        <v>8067932.15</v>
      </c>
      <c r="AF62" s="29">
        <v>2673433</v>
      </c>
      <c r="AG62" s="29">
        <v>4288672</v>
      </c>
      <c r="AH62" s="29">
        <v>2965140</v>
      </c>
      <c r="AI62" s="29">
        <v>2608123.69</v>
      </c>
      <c r="AJ62" s="29">
        <v>2696028.11</v>
      </c>
      <c r="AK62" s="29">
        <v>1517327.64</v>
      </c>
    </row>
    <row r="63" spans="1:37" ht="11.25">
      <c r="A63" s="25">
        <v>8</v>
      </c>
      <c r="B63" s="25">
        <v>9</v>
      </c>
      <c r="C63" s="25">
        <v>10</v>
      </c>
      <c r="D63" s="26">
        <v>2</v>
      </c>
      <c r="E63" s="27" t="s">
        <v>81</v>
      </c>
      <c r="F63" s="28"/>
      <c r="G63" s="28" t="s">
        <v>117</v>
      </c>
      <c r="H63" s="29">
        <v>40503036</v>
      </c>
      <c r="I63" s="29">
        <v>45287464</v>
      </c>
      <c r="J63" s="29">
        <v>48459957</v>
      </c>
      <c r="K63" s="29">
        <v>39934674.86</v>
      </c>
      <c r="L63" s="29">
        <v>43971330.87</v>
      </c>
      <c r="M63" s="29">
        <v>33991288.58</v>
      </c>
      <c r="N63" s="29">
        <v>956000</v>
      </c>
      <c r="O63" s="29">
        <v>2904000</v>
      </c>
      <c r="P63" s="29">
        <v>4063253</v>
      </c>
      <c r="Q63" s="29">
        <v>404649.82</v>
      </c>
      <c r="R63" s="29">
        <v>1662270.05</v>
      </c>
      <c r="S63" s="29">
        <v>497797.16</v>
      </c>
      <c r="T63" s="29">
        <v>875000</v>
      </c>
      <c r="U63" s="29">
        <v>1591500</v>
      </c>
      <c r="V63" s="29">
        <v>1421000</v>
      </c>
      <c r="W63" s="29">
        <v>335503.18</v>
      </c>
      <c r="X63" s="29">
        <v>349184.95</v>
      </c>
      <c r="Y63" s="29">
        <v>173196.86</v>
      </c>
      <c r="Z63" s="29">
        <v>48877836</v>
      </c>
      <c r="AA63" s="29">
        <v>53800317</v>
      </c>
      <c r="AB63" s="29">
        <v>62231981</v>
      </c>
      <c r="AC63" s="29">
        <v>44638189.02</v>
      </c>
      <c r="AD63" s="29">
        <v>49416842.82</v>
      </c>
      <c r="AE63" s="29">
        <v>33927874.51</v>
      </c>
      <c r="AF63" s="29">
        <v>13024950</v>
      </c>
      <c r="AG63" s="29">
        <v>14936838</v>
      </c>
      <c r="AH63" s="29">
        <v>18896290</v>
      </c>
      <c r="AI63" s="29">
        <v>11624460.54</v>
      </c>
      <c r="AJ63" s="29">
        <v>13481139.69</v>
      </c>
      <c r="AK63" s="29">
        <v>4939963.47</v>
      </c>
    </row>
    <row r="64" spans="1:37" ht="11.25">
      <c r="A64" s="25">
        <v>8</v>
      </c>
      <c r="B64" s="25">
        <v>10</v>
      </c>
      <c r="C64" s="25">
        <v>3</v>
      </c>
      <c r="D64" s="26">
        <v>2</v>
      </c>
      <c r="E64" s="27" t="s">
        <v>81</v>
      </c>
      <c r="F64" s="28"/>
      <c r="G64" s="28" t="s">
        <v>118</v>
      </c>
      <c r="H64" s="29">
        <v>9669453.85</v>
      </c>
      <c r="I64" s="29">
        <v>9920995.33</v>
      </c>
      <c r="J64" s="29">
        <v>9748556</v>
      </c>
      <c r="K64" s="29">
        <v>9543794.68</v>
      </c>
      <c r="L64" s="29">
        <v>9930051.66</v>
      </c>
      <c r="M64" s="29">
        <v>7390987.93</v>
      </c>
      <c r="N64" s="29">
        <v>237390</v>
      </c>
      <c r="O64" s="29">
        <v>272692</v>
      </c>
      <c r="P64" s="29">
        <v>466324</v>
      </c>
      <c r="Q64" s="29">
        <v>239077.73</v>
      </c>
      <c r="R64" s="29">
        <v>252976.3</v>
      </c>
      <c r="S64" s="29">
        <v>48325.99</v>
      </c>
      <c r="T64" s="29">
        <v>167390</v>
      </c>
      <c r="U64" s="29">
        <v>147692</v>
      </c>
      <c r="V64" s="29">
        <v>166324</v>
      </c>
      <c r="W64" s="29">
        <v>169077.73</v>
      </c>
      <c r="X64" s="29">
        <v>127976.3</v>
      </c>
      <c r="Y64" s="29">
        <v>48325.99</v>
      </c>
      <c r="Z64" s="29">
        <v>9750453.85</v>
      </c>
      <c r="AA64" s="29">
        <v>11401795.33</v>
      </c>
      <c r="AB64" s="29">
        <v>11067756</v>
      </c>
      <c r="AC64" s="29">
        <v>9418648.34</v>
      </c>
      <c r="AD64" s="29">
        <v>10466419.19</v>
      </c>
      <c r="AE64" s="29">
        <v>6682901.64</v>
      </c>
      <c r="AF64" s="29">
        <v>223050</v>
      </c>
      <c r="AG64" s="29">
        <v>1430800</v>
      </c>
      <c r="AH64" s="29">
        <v>1484200</v>
      </c>
      <c r="AI64" s="29">
        <v>199962.16</v>
      </c>
      <c r="AJ64" s="29">
        <v>952357.92</v>
      </c>
      <c r="AK64" s="29">
        <v>1663</v>
      </c>
    </row>
    <row r="65" spans="1:37" ht="11.25">
      <c r="A65" s="25">
        <v>8</v>
      </c>
      <c r="B65" s="25">
        <v>10</v>
      </c>
      <c r="C65" s="25">
        <v>6</v>
      </c>
      <c r="D65" s="26">
        <v>2</v>
      </c>
      <c r="E65" s="27" t="s">
        <v>81</v>
      </c>
      <c r="F65" s="28"/>
      <c r="G65" s="28" t="s">
        <v>119</v>
      </c>
      <c r="H65" s="29">
        <v>10772350</v>
      </c>
      <c r="I65" s="29">
        <v>12370645</v>
      </c>
      <c r="J65" s="29">
        <v>14588088</v>
      </c>
      <c r="K65" s="29">
        <v>10820987.01</v>
      </c>
      <c r="L65" s="29">
        <v>12244755.51</v>
      </c>
      <c r="M65" s="29">
        <v>10472171.28</v>
      </c>
      <c r="N65" s="29">
        <v>333639</v>
      </c>
      <c r="O65" s="29">
        <v>1200976</v>
      </c>
      <c r="P65" s="29">
        <v>4174156</v>
      </c>
      <c r="Q65" s="29">
        <v>301573.47</v>
      </c>
      <c r="R65" s="29">
        <v>1226238.38</v>
      </c>
      <c r="S65" s="29">
        <v>2195753.88</v>
      </c>
      <c r="T65" s="29">
        <v>75000</v>
      </c>
      <c r="U65" s="29">
        <v>65000</v>
      </c>
      <c r="V65" s="29">
        <v>65000</v>
      </c>
      <c r="W65" s="29">
        <v>64570.7</v>
      </c>
      <c r="X65" s="29">
        <v>96812.15</v>
      </c>
      <c r="Y65" s="29">
        <v>40050.88</v>
      </c>
      <c r="Z65" s="29">
        <v>10324840</v>
      </c>
      <c r="AA65" s="29">
        <v>12540645</v>
      </c>
      <c r="AB65" s="29">
        <v>17948088</v>
      </c>
      <c r="AC65" s="29">
        <v>9311676.73</v>
      </c>
      <c r="AD65" s="29">
        <v>11672859.02</v>
      </c>
      <c r="AE65" s="29">
        <v>9187646.6</v>
      </c>
      <c r="AF65" s="29">
        <v>1607300</v>
      </c>
      <c r="AG65" s="29">
        <v>3188002</v>
      </c>
      <c r="AH65" s="29">
        <v>8103399</v>
      </c>
      <c r="AI65" s="29">
        <v>992386.24</v>
      </c>
      <c r="AJ65" s="29">
        <v>2884986.25</v>
      </c>
      <c r="AK65" s="29">
        <v>2232152.65</v>
      </c>
    </row>
    <row r="66" spans="1:37" ht="11.25">
      <c r="A66" s="25">
        <v>8</v>
      </c>
      <c r="B66" s="25">
        <v>10</v>
      </c>
      <c r="C66" s="25">
        <v>8</v>
      </c>
      <c r="D66" s="26">
        <v>2</v>
      </c>
      <c r="E66" s="27" t="s">
        <v>81</v>
      </c>
      <c r="F66" s="28"/>
      <c r="G66" s="28" t="s">
        <v>120</v>
      </c>
      <c r="H66" s="29">
        <v>5198396</v>
      </c>
      <c r="I66" s="29">
        <v>5907462</v>
      </c>
      <c r="J66" s="29">
        <v>5992046</v>
      </c>
      <c r="K66" s="29">
        <v>5341392.17</v>
      </c>
      <c r="L66" s="29">
        <v>5516902.59</v>
      </c>
      <c r="M66" s="29">
        <v>4550379.25</v>
      </c>
      <c r="N66" s="29">
        <v>55100</v>
      </c>
      <c r="O66" s="29">
        <v>359041</v>
      </c>
      <c r="P66" s="29">
        <v>28689</v>
      </c>
      <c r="Q66" s="29">
        <v>64925.6</v>
      </c>
      <c r="R66" s="29">
        <v>1148</v>
      </c>
      <c r="S66" s="29">
        <v>30251.6</v>
      </c>
      <c r="T66" s="29">
        <v>41100</v>
      </c>
      <c r="U66" s="29">
        <v>0</v>
      </c>
      <c r="V66" s="29">
        <v>7300</v>
      </c>
      <c r="W66" s="29">
        <v>50925.6</v>
      </c>
      <c r="X66" s="29">
        <v>1148</v>
      </c>
      <c r="Y66" s="29">
        <v>8862.6</v>
      </c>
      <c r="Z66" s="29">
        <v>5483171</v>
      </c>
      <c r="AA66" s="29">
        <v>7667196</v>
      </c>
      <c r="AB66" s="29">
        <v>10042435</v>
      </c>
      <c r="AC66" s="29">
        <v>4949529.37</v>
      </c>
      <c r="AD66" s="29">
        <v>7182854.84</v>
      </c>
      <c r="AE66" s="29">
        <v>6095814.76</v>
      </c>
      <c r="AF66" s="29">
        <v>326500</v>
      </c>
      <c r="AG66" s="29">
        <v>1948185</v>
      </c>
      <c r="AH66" s="29">
        <v>3668886</v>
      </c>
      <c r="AI66" s="29">
        <v>137465.8</v>
      </c>
      <c r="AJ66" s="29">
        <v>1718478.15</v>
      </c>
      <c r="AK66" s="29">
        <v>2013531.49</v>
      </c>
    </row>
    <row r="67" spans="1:37" ht="11.25">
      <c r="A67" s="25">
        <v>8</v>
      </c>
      <c r="B67" s="25">
        <v>10</v>
      </c>
      <c r="C67" s="25">
        <v>9</v>
      </c>
      <c r="D67" s="26">
        <v>2</v>
      </c>
      <c r="E67" s="27" t="s">
        <v>81</v>
      </c>
      <c r="F67" s="28"/>
      <c r="G67" s="28" t="s">
        <v>86</v>
      </c>
      <c r="H67" s="29">
        <v>16782893</v>
      </c>
      <c r="I67" s="29">
        <v>17284054</v>
      </c>
      <c r="J67" s="29">
        <v>17784836</v>
      </c>
      <c r="K67" s="29">
        <v>17289947.44</v>
      </c>
      <c r="L67" s="29">
        <v>17852783.81</v>
      </c>
      <c r="M67" s="29">
        <v>14370436.8</v>
      </c>
      <c r="N67" s="29">
        <v>1525237</v>
      </c>
      <c r="O67" s="29">
        <v>1791839</v>
      </c>
      <c r="P67" s="29">
        <v>2077179</v>
      </c>
      <c r="Q67" s="29">
        <v>1505170.91</v>
      </c>
      <c r="R67" s="29">
        <v>1897070.52</v>
      </c>
      <c r="S67" s="29">
        <v>948476.48</v>
      </c>
      <c r="T67" s="29">
        <v>633464</v>
      </c>
      <c r="U67" s="29">
        <v>868300</v>
      </c>
      <c r="V67" s="29">
        <v>761460</v>
      </c>
      <c r="W67" s="29">
        <v>613397.72</v>
      </c>
      <c r="X67" s="29">
        <v>1077655.49</v>
      </c>
      <c r="Y67" s="29">
        <v>569566.82</v>
      </c>
      <c r="Z67" s="29">
        <v>17744645</v>
      </c>
      <c r="AA67" s="29">
        <v>18566880</v>
      </c>
      <c r="AB67" s="29">
        <v>19752328</v>
      </c>
      <c r="AC67" s="29">
        <v>16642297.78</v>
      </c>
      <c r="AD67" s="29">
        <v>17785869.74</v>
      </c>
      <c r="AE67" s="29">
        <v>13016837.79</v>
      </c>
      <c r="AF67" s="29">
        <v>3379261</v>
      </c>
      <c r="AG67" s="29">
        <v>3539769</v>
      </c>
      <c r="AH67" s="29">
        <v>3819188</v>
      </c>
      <c r="AI67" s="29">
        <v>2765551.78</v>
      </c>
      <c r="AJ67" s="29">
        <v>3277733.8</v>
      </c>
      <c r="AK67" s="29">
        <v>1882910.33</v>
      </c>
    </row>
    <row r="68" spans="1:37" ht="11.25">
      <c r="A68" s="25">
        <v>8</v>
      </c>
      <c r="B68" s="25">
        <v>11</v>
      </c>
      <c r="C68" s="25">
        <v>3</v>
      </c>
      <c r="D68" s="26">
        <v>2</v>
      </c>
      <c r="E68" s="27" t="s">
        <v>81</v>
      </c>
      <c r="F68" s="28"/>
      <c r="G68" s="28" t="s">
        <v>121</v>
      </c>
      <c r="H68" s="29">
        <v>9408391</v>
      </c>
      <c r="I68" s="29">
        <v>8843558</v>
      </c>
      <c r="J68" s="29">
        <v>8428247</v>
      </c>
      <c r="K68" s="29">
        <v>9441275.16</v>
      </c>
      <c r="L68" s="29">
        <v>8729503.82</v>
      </c>
      <c r="M68" s="29">
        <v>6720217.26</v>
      </c>
      <c r="N68" s="29">
        <v>1262373</v>
      </c>
      <c r="O68" s="29">
        <v>91826</v>
      </c>
      <c r="P68" s="29">
        <v>109000</v>
      </c>
      <c r="Q68" s="29">
        <v>1262374.39</v>
      </c>
      <c r="R68" s="29">
        <v>90930.3</v>
      </c>
      <c r="S68" s="29">
        <v>50494.08</v>
      </c>
      <c r="T68" s="29">
        <v>278350</v>
      </c>
      <c r="U68" s="29">
        <v>56967</v>
      </c>
      <c r="V68" s="29">
        <v>109000</v>
      </c>
      <c r="W68" s="29">
        <v>278350.5</v>
      </c>
      <c r="X68" s="29">
        <v>56093.81</v>
      </c>
      <c r="Y68" s="29">
        <v>50494.08</v>
      </c>
      <c r="Z68" s="29">
        <v>9448391</v>
      </c>
      <c r="AA68" s="29">
        <v>8843558</v>
      </c>
      <c r="AB68" s="29">
        <v>10656309</v>
      </c>
      <c r="AC68" s="29">
        <v>8954141</v>
      </c>
      <c r="AD68" s="29">
        <v>8698206.67</v>
      </c>
      <c r="AE68" s="29">
        <v>8078936.07</v>
      </c>
      <c r="AF68" s="29">
        <v>2011840</v>
      </c>
      <c r="AG68" s="29">
        <v>1102669</v>
      </c>
      <c r="AH68" s="29">
        <v>2651746</v>
      </c>
      <c r="AI68" s="29">
        <v>1730603.62</v>
      </c>
      <c r="AJ68" s="29">
        <v>1102648.81</v>
      </c>
      <c r="AK68" s="29">
        <v>2177409.74</v>
      </c>
    </row>
    <row r="69" spans="1:37" ht="11.25">
      <c r="A69" s="25">
        <v>8</v>
      </c>
      <c r="B69" s="25">
        <v>11</v>
      </c>
      <c r="C69" s="25">
        <v>5</v>
      </c>
      <c r="D69" s="26">
        <v>2</v>
      </c>
      <c r="E69" s="27" t="s">
        <v>81</v>
      </c>
      <c r="F69" s="28"/>
      <c r="G69" s="28" t="s">
        <v>122</v>
      </c>
      <c r="H69" s="29">
        <v>8568062</v>
      </c>
      <c r="I69" s="29">
        <v>8182113</v>
      </c>
      <c r="J69" s="29">
        <v>10224537</v>
      </c>
      <c r="K69" s="29">
        <v>8459528.11</v>
      </c>
      <c r="L69" s="29">
        <v>8035255.05</v>
      </c>
      <c r="M69" s="29">
        <v>6252834.06</v>
      </c>
      <c r="N69" s="29">
        <v>1066660</v>
      </c>
      <c r="O69" s="29">
        <v>546872</v>
      </c>
      <c r="P69" s="29">
        <v>2752224</v>
      </c>
      <c r="Q69" s="29">
        <v>1064889.46</v>
      </c>
      <c r="R69" s="29">
        <v>545741.81</v>
      </c>
      <c r="S69" s="29">
        <v>499738.71</v>
      </c>
      <c r="T69" s="29">
        <v>351500</v>
      </c>
      <c r="U69" s="29">
        <v>88550</v>
      </c>
      <c r="V69" s="29">
        <v>231800</v>
      </c>
      <c r="W69" s="29">
        <v>349729.46</v>
      </c>
      <c r="X69" s="29">
        <v>87420.24</v>
      </c>
      <c r="Y69" s="29">
        <v>66196.73</v>
      </c>
      <c r="Z69" s="29">
        <v>9175049</v>
      </c>
      <c r="AA69" s="29">
        <v>9120149</v>
      </c>
      <c r="AB69" s="29">
        <v>14978756</v>
      </c>
      <c r="AC69" s="29">
        <v>8818985.33</v>
      </c>
      <c r="AD69" s="29">
        <v>8165323.79</v>
      </c>
      <c r="AE69" s="29">
        <v>8350759</v>
      </c>
      <c r="AF69" s="29">
        <v>2156457</v>
      </c>
      <c r="AG69" s="29">
        <v>1657362</v>
      </c>
      <c r="AH69" s="29">
        <v>7341235</v>
      </c>
      <c r="AI69" s="29">
        <v>2147242</v>
      </c>
      <c r="AJ69" s="29">
        <v>1173693.42</v>
      </c>
      <c r="AK69" s="29">
        <v>2902331.49</v>
      </c>
    </row>
    <row r="70" spans="1:37" ht="11.25">
      <c r="A70" s="25">
        <v>8</v>
      </c>
      <c r="B70" s="25">
        <v>11</v>
      </c>
      <c r="C70" s="25">
        <v>7</v>
      </c>
      <c r="D70" s="26">
        <v>2</v>
      </c>
      <c r="E70" s="27" t="s">
        <v>81</v>
      </c>
      <c r="F70" s="28"/>
      <c r="G70" s="28" t="s">
        <v>123</v>
      </c>
      <c r="H70" s="29">
        <v>8875566</v>
      </c>
      <c r="I70" s="29">
        <v>10137031</v>
      </c>
      <c r="J70" s="29">
        <v>10839541</v>
      </c>
      <c r="K70" s="29">
        <v>8861056.74</v>
      </c>
      <c r="L70" s="29">
        <v>9881981.97</v>
      </c>
      <c r="M70" s="29">
        <v>7826690.28</v>
      </c>
      <c r="N70" s="29">
        <v>215052</v>
      </c>
      <c r="O70" s="29">
        <v>437289</v>
      </c>
      <c r="P70" s="29">
        <v>1331727</v>
      </c>
      <c r="Q70" s="29">
        <v>166998.12</v>
      </c>
      <c r="R70" s="29">
        <v>433918.35</v>
      </c>
      <c r="S70" s="29">
        <v>350108.05</v>
      </c>
      <c r="T70" s="29">
        <v>209052</v>
      </c>
      <c r="U70" s="29">
        <v>60000</v>
      </c>
      <c r="V70" s="29">
        <v>360000</v>
      </c>
      <c r="W70" s="29">
        <v>160998.12</v>
      </c>
      <c r="X70" s="29">
        <v>56629.35</v>
      </c>
      <c r="Y70" s="29">
        <v>21740.52</v>
      </c>
      <c r="Z70" s="29">
        <v>8637910</v>
      </c>
      <c r="AA70" s="29">
        <v>10531691</v>
      </c>
      <c r="AB70" s="29">
        <v>14816857</v>
      </c>
      <c r="AC70" s="29">
        <v>8515164.65</v>
      </c>
      <c r="AD70" s="29">
        <v>10159987.2</v>
      </c>
      <c r="AE70" s="29">
        <v>8134620.56</v>
      </c>
      <c r="AF70" s="29">
        <v>873116</v>
      </c>
      <c r="AG70" s="29">
        <v>1759290</v>
      </c>
      <c r="AH70" s="29">
        <v>4642176</v>
      </c>
      <c r="AI70" s="29">
        <v>867837.62</v>
      </c>
      <c r="AJ70" s="29">
        <v>1699765.77</v>
      </c>
      <c r="AK70" s="29">
        <v>1385153.09</v>
      </c>
    </row>
    <row r="71" spans="1:37" ht="11.25">
      <c r="A71" s="25">
        <v>8</v>
      </c>
      <c r="B71" s="25">
        <v>11</v>
      </c>
      <c r="C71" s="25">
        <v>8</v>
      </c>
      <c r="D71" s="26">
        <v>2</v>
      </c>
      <c r="E71" s="27" t="s">
        <v>81</v>
      </c>
      <c r="F71" s="28"/>
      <c r="G71" s="28" t="s">
        <v>124</v>
      </c>
      <c r="H71" s="29">
        <v>15930125</v>
      </c>
      <c r="I71" s="29">
        <v>13576295.9</v>
      </c>
      <c r="J71" s="29">
        <v>14100953</v>
      </c>
      <c r="K71" s="29">
        <v>14164152.8</v>
      </c>
      <c r="L71" s="29">
        <v>14130764.41</v>
      </c>
      <c r="M71" s="29">
        <v>11377794.42</v>
      </c>
      <c r="N71" s="29">
        <v>2993668</v>
      </c>
      <c r="O71" s="29">
        <v>394130</v>
      </c>
      <c r="P71" s="29">
        <v>358424</v>
      </c>
      <c r="Q71" s="29">
        <v>861061.96</v>
      </c>
      <c r="R71" s="29">
        <v>494408.09</v>
      </c>
      <c r="S71" s="29">
        <v>53764.31</v>
      </c>
      <c r="T71" s="29">
        <v>108000</v>
      </c>
      <c r="U71" s="29">
        <v>394000</v>
      </c>
      <c r="V71" s="29">
        <v>358332</v>
      </c>
      <c r="W71" s="29">
        <v>173755.98</v>
      </c>
      <c r="X71" s="29">
        <v>492245.93</v>
      </c>
      <c r="Y71" s="29">
        <v>53672.63</v>
      </c>
      <c r="Z71" s="29">
        <v>17947670</v>
      </c>
      <c r="AA71" s="29">
        <v>14693264.9</v>
      </c>
      <c r="AB71" s="29">
        <v>16441540</v>
      </c>
      <c r="AC71" s="29">
        <v>14285429</v>
      </c>
      <c r="AD71" s="29">
        <v>13093506.96</v>
      </c>
      <c r="AE71" s="29">
        <v>11325799.13</v>
      </c>
      <c r="AF71" s="29">
        <v>5268529</v>
      </c>
      <c r="AG71" s="29">
        <v>1302815</v>
      </c>
      <c r="AH71" s="29">
        <v>2389561</v>
      </c>
      <c r="AI71" s="29">
        <v>2149270.65</v>
      </c>
      <c r="AJ71" s="29">
        <v>585821.78</v>
      </c>
      <c r="AK71" s="29">
        <v>1253698.09</v>
      </c>
    </row>
    <row r="72" spans="1:37" ht="11.25">
      <c r="A72" s="25">
        <v>8</v>
      </c>
      <c r="B72" s="25">
        <v>11</v>
      </c>
      <c r="C72" s="25">
        <v>9</v>
      </c>
      <c r="D72" s="26">
        <v>2</v>
      </c>
      <c r="E72" s="27" t="s">
        <v>81</v>
      </c>
      <c r="F72" s="28"/>
      <c r="G72" s="28" t="s">
        <v>125</v>
      </c>
      <c r="H72" s="29">
        <v>7527537.03</v>
      </c>
      <c r="I72" s="29">
        <v>8633129.43</v>
      </c>
      <c r="J72" s="29">
        <v>8333891.32</v>
      </c>
      <c r="K72" s="29">
        <v>7405481.48</v>
      </c>
      <c r="L72" s="29">
        <v>8315364.09</v>
      </c>
      <c r="M72" s="29">
        <v>6274707.45</v>
      </c>
      <c r="N72" s="29">
        <v>75500</v>
      </c>
      <c r="O72" s="29">
        <v>467490</v>
      </c>
      <c r="P72" s="29">
        <v>271699</v>
      </c>
      <c r="Q72" s="29">
        <v>85561.15</v>
      </c>
      <c r="R72" s="29">
        <v>322135.48</v>
      </c>
      <c r="S72" s="29">
        <v>196479.9</v>
      </c>
      <c r="T72" s="29">
        <v>40000</v>
      </c>
      <c r="U72" s="29">
        <v>5000</v>
      </c>
      <c r="V72" s="29">
        <v>134036</v>
      </c>
      <c r="W72" s="29">
        <v>50061.15</v>
      </c>
      <c r="X72" s="29">
        <v>7029.45</v>
      </c>
      <c r="Y72" s="29">
        <v>134121.9</v>
      </c>
      <c r="Z72" s="29">
        <v>7527537.03</v>
      </c>
      <c r="AA72" s="29">
        <v>8661629.43</v>
      </c>
      <c r="AB72" s="29">
        <v>8342691.32</v>
      </c>
      <c r="AC72" s="29">
        <v>7261066.21</v>
      </c>
      <c r="AD72" s="29">
        <v>8162695.27</v>
      </c>
      <c r="AE72" s="29">
        <v>5903941.01</v>
      </c>
      <c r="AF72" s="29">
        <v>553446</v>
      </c>
      <c r="AG72" s="29">
        <v>1085089</v>
      </c>
      <c r="AH72" s="29">
        <v>444380</v>
      </c>
      <c r="AI72" s="29">
        <v>535643.42</v>
      </c>
      <c r="AJ72" s="29">
        <v>953163.35</v>
      </c>
      <c r="AK72" s="29">
        <v>416879.76</v>
      </c>
    </row>
    <row r="73" spans="1:37" ht="11.25">
      <c r="A73" s="25">
        <v>8</v>
      </c>
      <c r="B73" s="25">
        <v>11</v>
      </c>
      <c r="C73" s="25">
        <v>10</v>
      </c>
      <c r="D73" s="26">
        <v>2</v>
      </c>
      <c r="E73" s="27" t="s">
        <v>81</v>
      </c>
      <c r="F73" s="28"/>
      <c r="G73" s="28" t="s">
        <v>88</v>
      </c>
      <c r="H73" s="29">
        <v>29254420</v>
      </c>
      <c r="I73" s="29">
        <v>30434596</v>
      </c>
      <c r="J73" s="29">
        <v>28675336</v>
      </c>
      <c r="K73" s="29">
        <v>29248913.61</v>
      </c>
      <c r="L73" s="29">
        <v>29838510.18</v>
      </c>
      <c r="M73" s="29">
        <v>21663479.71</v>
      </c>
      <c r="N73" s="29">
        <v>2895621</v>
      </c>
      <c r="O73" s="29">
        <v>2107908</v>
      </c>
      <c r="P73" s="29">
        <v>1638711</v>
      </c>
      <c r="Q73" s="29">
        <v>2745787.79</v>
      </c>
      <c r="R73" s="29">
        <v>2077776.67</v>
      </c>
      <c r="S73" s="29">
        <v>1419942.36</v>
      </c>
      <c r="T73" s="29">
        <v>2866021</v>
      </c>
      <c r="U73" s="29">
        <v>240000</v>
      </c>
      <c r="V73" s="29">
        <v>429525</v>
      </c>
      <c r="W73" s="29">
        <v>2716526.31</v>
      </c>
      <c r="X73" s="29">
        <v>209868.59</v>
      </c>
      <c r="Y73" s="29">
        <v>210756.84</v>
      </c>
      <c r="Z73" s="29">
        <v>32453982</v>
      </c>
      <c r="AA73" s="29">
        <v>31075291</v>
      </c>
      <c r="AB73" s="29">
        <v>31535336</v>
      </c>
      <c r="AC73" s="29">
        <v>31807780.13</v>
      </c>
      <c r="AD73" s="29">
        <v>30379859.77</v>
      </c>
      <c r="AE73" s="29">
        <v>21623497.8</v>
      </c>
      <c r="AF73" s="29">
        <v>11201988</v>
      </c>
      <c r="AG73" s="29">
        <v>8229546</v>
      </c>
      <c r="AH73" s="29">
        <v>6420081</v>
      </c>
      <c r="AI73" s="29">
        <v>11176022.86</v>
      </c>
      <c r="AJ73" s="29">
        <v>8125470.32</v>
      </c>
      <c r="AK73" s="29">
        <v>3526994.88</v>
      </c>
    </row>
    <row r="74" spans="1:37" ht="11.25">
      <c r="A74" s="25">
        <v>8</v>
      </c>
      <c r="B74" s="25">
        <v>1</v>
      </c>
      <c r="C74" s="25">
        <v>7</v>
      </c>
      <c r="D74" s="26">
        <v>3</v>
      </c>
      <c r="E74" s="27" t="s">
        <v>81</v>
      </c>
      <c r="F74" s="28"/>
      <c r="G74" s="28" t="s">
        <v>126</v>
      </c>
      <c r="H74" s="29">
        <v>28587557</v>
      </c>
      <c r="I74" s="29">
        <v>35168818</v>
      </c>
      <c r="J74" s="29">
        <v>52183557</v>
      </c>
      <c r="K74" s="29">
        <v>27815991.18</v>
      </c>
      <c r="L74" s="29">
        <v>33046194.87</v>
      </c>
      <c r="M74" s="29">
        <v>31255359.8</v>
      </c>
      <c r="N74" s="29">
        <v>1101101</v>
      </c>
      <c r="O74" s="29">
        <v>5729866</v>
      </c>
      <c r="P74" s="29">
        <v>18357340</v>
      </c>
      <c r="Q74" s="29">
        <v>921804.39</v>
      </c>
      <c r="R74" s="29">
        <v>4789740.67</v>
      </c>
      <c r="S74" s="29">
        <v>7458203.82</v>
      </c>
      <c r="T74" s="29">
        <v>824000</v>
      </c>
      <c r="U74" s="29">
        <v>1416000</v>
      </c>
      <c r="V74" s="29">
        <v>1250000</v>
      </c>
      <c r="W74" s="29">
        <v>645927.74</v>
      </c>
      <c r="X74" s="29">
        <v>1462320.13</v>
      </c>
      <c r="Y74" s="29">
        <v>798737.62</v>
      </c>
      <c r="Z74" s="29">
        <v>32678522</v>
      </c>
      <c r="AA74" s="29">
        <v>37256048</v>
      </c>
      <c r="AB74" s="29">
        <v>72371404</v>
      </c>
      <c r="AC74" s="29">
        <v>28345164.99</v>
      </c>
      <c r="AD74" s="29">
        <v>34734273.91</v>
      </c>
      <c r="AE74" s="29">
        <v>41119515.47</v>
      </c>
      <c r="AF74" s="29">
        <v>6253621</v>
      </c>
      <c r="AG74" s="29">
        <v>9730460</v>
      </c>
      <c r="AH74" s="29">
        <v>42140290</v>
      </c>
      <c r="AI74" s="29">
        <v>3609672.65</v>
      </c>
      <c r="AJ74" s="29">
        <v>8165375.08</v>
      </c>
      <c r="AK74" s="29">
        <v>19107481.82</v>
      </c>
    </row>
    <row r="75" spans="1:37" ht="11.25">
      <c r="A75" s="25">
        <v>8</v>
      </c>
      <c r="B75" s="25">
        <v>2</v>
      </c>
      <c r="C75" s="25">
        <v>6</v>
      </c>
      <c r="D75" s="26">
        <v>3</v>
      </c>
      <c r="E75" s="27" t="s">
        <v>81</v>
      </c>
      <c r="F75" s="28"/>
      <c r="G75" s="28" t="s">
        <v>127</v>
      </c>
      <c r="H75" s="29">
        <v>47093252.51</v>
      </c>
      <c r="I75" s="29">
        <v>45149722</v>
      </c>
      <c r="J75" s="29">
        <v>49949427</v>
      </c>
      <c r="K75" s="29">
        <v>43835921.53</v>
      </c>
      <c r="L75" s="29">
        <v>43417311.48</v>
      </c>
      <c r="M75" s="29">
        <v>38082560.18</v>
      </c>
      <c r="N75" s="29">
        <v>3646375.41</v>
      </c>
      <c r="O75" s="29">
        <v>4368706</v>
      </c>
      <c r="P75" s="29">
        <v>7289679</v>
      </c>
      <c r="Q75" s="29">
        <v>4590291.61</v>
      </c>
      <c r="R75" s="29">
        <v>3311952.48</v>
      </c>
      <c r="S75" s="29">
        <v>3434887.53</v>
      </c>
      <c r="T75" s="29">
        <v>1800000</v>
      </c>
      <c r="U75" s="29">
        <v>1704226</v>
      </c>
      <c r="V75" s="29">
        <v>2500000</v>
      </c>
      <c r="W75" s="29">
        <v>1416602.36</v>
      </c>
      <c r="X75" s="29">
        <v>1759269.33</v>
      </c>
      <c r="Y75" s="29">
        <v>666002.18</v>
      </c>
      <c r="Z75" s="29">
        <v>49101888.51</v>
      </c>
      <c r="AA75" s="29">
        <v>51524093.92</v>
      </c>
      <c r="AB75" s="29">
        <v>62997826</v>
      </c>
      <c r="AC75" s="29">
        <v>45473020.89</v>
      </c>
      <c r="AD75" s="29">
        <v>45788571.84</v>
      </c>
      <c r="AE75" s="29">
        <v>38884970.7</v>
      </c>
      <c r="AF75" s="29">
        <v>12678812.05</v>
      </c>
      <c r="AG75" s="29">
        <v>10920355.43</v>
      </c>
      <c r="AH75" s="29">
        <v>17386920</v>
      </c>
      <c r="AI75" s="29">
        <v>11209579.98</v>
      </c>
      <c r="AJ75" s="29">
        <v>8446310.32</v>
      </c>
      <c r="AK75" s="29">
        <v>6885471.9</v>
      </c>
    </row>
    <row r="76" spans="1:37" ht="11.25">
      <c r="A76" s="25">
        <v>8</v>
      </c>
      <c r="B76" s="25">
        <v>3</v>
      </c>
      <c r="C76" s="25">
        <v>2</v>
      </c>
      <c r="D76" s="26">
        <v>3</v>
      </c>
      <c r="E76" s="27" t="s">
        <v>81</v>
      </c>
      <c r="F76" s="28"/>
      <c r="G76" s="28" t="s">
        <v>128</v>
      </c>
      <c r="H76" s="29">
        <v>56478649</v>
      </c>
      <c r="I76" s="29">
        <v>65530303</v>
      </c>
      <c r="J76" s="29">
        <v>62022503</v>
      </c>
      <c r="K76" s="29">
        <v>58258448.16</v>
      </c>
      <c r="L76" s="29">
        <v>64879409.9</v>
      </c>
      <c r="M76" s="29">
        <v>46029046.94</v>
      </c>
      <c r="N76" s="29">
        <v>4318730</v>
      </c>
      <c r="O76" s="29">
        <v>12834576</v>
      </c>
      <c r="P76" s="29">
        <v>8114154</v>
      </c>
      <c r="Q76" s="29">
        <v>4629497.04</v>
      </c>
      <c r="R76" s="29">
        <v>12803263.42</v>
      </c>
      <c r="S76" s="29">
        <v>4425883.44</v>
      </c>
      <c r="T76" s="29">
        <v>2005900</v>
      </c>
      <c r="U76" s="29">
        <v>800000</v>
      </c>
      <c r="V76" s="29">
        <v>1640000</v>
      </c>
      <c r="W76" s="29">
        <v>2323895.13</v>
      </c>
      <c r="X76" s="29">
        <v>773566.49</v>
      </c>
      <c r="Y76" s="29">
        <v>853193.28</v>
      </c>
      <c r="Z76" s="29">
        <v>66606216</v>
      </c>
      <c r="AA76" s="29">
        <v>75113141</v>
      </c>
      <c r="AB76" s="29">
        <v>70358032</v>
      </c>
      <c r="AC76" s="29">
        <v>62938187.46</v>
      </c>
      <c r="AD76" s="29">
        <v>70094870.17</v>
      </c>
      <c r="AE76" s="29">
        <v>43069081.49</v>
      </c>
      <c r="AF76" s="29">
        <v>20478771</v>
      </c>
      <c r="AG76" s="29">
        <v>26399224</v>
      </c>
      <c r="AH76" s="29">
        <v>17321480</v>
      </c>
      <c r="AI76" s="29">
        <v>18352380.05</v>
      </c>
      <c r="AJ76" s="29">
        <v>23459521.25</v>
      </c>
      <c r="AK76" s="29">
        <v>4373411.03</v>
      </c>
    </row>
    <row r="77" spans="1:37" ht="11.25">
      <c r="A77" s="25">
        <v>8</v>
      </c>
      <c r="B77" s="25">
        <v>3</v>
      </c>
      <c r="C77" s="25">
        <v>5</v>
      </c>
      <c r="D77" s="26">
        <v>3</v>
      </c>
      <c r="E77" s="27" t="s">
        <v>81</v>
      </c>
      <c r="F77" s="28"/>
      <c r="G77" s="28" t="s">
        <v>129</v>
      </c>
      <c r="H77" s="29">
        <v>35569964.75</v>
      </c>
      <c r="I77" s="29">
        <v>37489567.59</v>
      </c>
      <c r="J77" s="29">
        <v>39770331.5</v>
      </c>
      <c r="K77" s="29">
        <v>32377806.72</v>
      </c>
      <c r="L77" s="29">
        <v>35174983.74</v>
      </c>
      <c r="M77" s="29">
        <v>28498177.15</v>
      </c>
      <c r="N77" s="29">
        <v>5195450</v>
      </c>
      <c r="O77" s="29">
        <v>3488249.14</v>
      </c>
      <c r="P77" s="29">
        <v>3713100</v>
      </c>
      <c r="Q77" s="29">
        <v>1568666.45</v>
      </c>
      <c r="R77" s="29">
        <v>1945661.2</v>
      </c>
      <c r="S77" s="29">
        <v>732445.57</v>
      </c>
      <c r="T77" s="29">
        <v>505000</v>
      </c>
      <c r="U77" s="29">
        <v>1510000</v>
      </c>
      <c r="V77" s="29">
        <v>1750000</v>
      </c>
      <c r="W77" s="29">
        <v>1198152.86</v>
      </c>
      <c r="X77" s="29">
        <v>423857.35</v>
      </c>
      <c r="Y77" s="29">
        <v>716617.8</v>
      </c>
      <c r="Z77" s="29">
        <v>40166100.75</v>
      </c>
      <c r="AA77" s="29">
        <v>40353510.59</v>
      </c>
      <c r="AB77" s="29">
        <v>40671105.5</v>
      </c>
      <c r="AC77" s="29">
        <v>34209847.43</v>
      </c>
      <c r="AD77" s="29">
        <v>38661080.54</v>
      </c>
      <c r="AE77" s="29">
        <v>28517996.29</v>
      </c>
      <c r="AF77" s="29">
        <v>9206088</v>
      </c>
      <c r="AG77" s="29">
        <v>7717179.14</v>
      </c>
      <c r="AH77" s="29">
        <v>6852211</v>
      </c>
      <c r="AI77" s="29">
        <v>4424540.3</v>
      </c>
      <c r="AJ77" s="29">
        <v>6804888.99</v>
      </c>
      <c r="AK77" s="29">
        <v>3160267.81</v>
      </c>
    </row>
    <row r="78" spans="1:37" ht="11.25">
      <c r="A78" s="25">
        <v>8</v>
      </c>
      <c r="B78" s="25">
        <v>3</v>
      </c>
      <c r="C78" s="25">
        <v>6</v>
      </c>
      <c r="D78" s="26">
        <v>3</v>
      </c>
      <c r="E78" s="27" t="s">
        <v>81</v>
      </c>
      <c r="F78" s="28"/>
      <c r="G78" s="28" t="s">
        <v>130</v>
      </c>
      <c r="H78" s="29">
        <v>16694458</v>
      </c>
      <c r="I78" s="29">
        <v>16294584</v>
      </c>
      <c r="J78" s="29">
        <v>16452678</v>
      </c>
      <c r="K78" s="29">
        <v>15941381.58</v>
      </c>
      <c r="L78" s="29">
        <v>16204330.53</v>
      </c>
      <c r="M78" s="29">
        <v>12865255.61</v>
      </c>
      <c r="N78" s="29">
        <v>2227831</v>
      </c>
      <c r="O78" s="29">
        <v>1445909</v>
      </c>
      <c r="P78" s="29">
        <v>527533</v>
      </c>
      <c r="Q78" s="29">
        <v>1235336.99</v>
      </c>
      <c r="R78" s="29">
        <v>1389011.22</v>
      </c>
      <c r="S78" s="29">
        <v>173732.42</v>
      </c>
      <c r="T78" s="29">
        <v>582684</v>
      </c>
      <c r="U78" s="29">
        <v>328800</v>
      </c>
      <c r="V78" s="29">
        <v>198066</v>
      </c>
      <c r="W78" s="29">
        <v>552336.24</v>
      </c>
      <c r="X78" s="29">
        <v>270923.47</v>
      </c>
      <c r="Y78" s="29">
        <v>83108.41</v>
      </c>
      <c r="Z78" s="29">
        <v>16771283</v>
      </c>
      <c r="AA78" s="29">
        <v>18224131</v>
      </c>
      <c r="AB78" s="29">
        <v>20134185</v>
      </c>
      <c r="AC78" s="29">
        <v>14708579.52</v>
      </c>
      <c r="AD78" s="29">
        <v>17173654.74</v>
      </c>
      <c r="AE78" s="29">
        <v>12393752.21</v>
      </c>
      <c r="AF78" s="29">
        <v>3009120</v>
      </c>
      <c r="AG78" s="29">
        <v>4104785</v>
      </c>
      <c r="AH78" s="29">
        <v>4752102</v>
      </c>
      <c r="AI78" s="29">
        <v>1352264.44</v>
      </c>
      <c r="AJ78" s="29">
        <v>3586165.47</v>
      </c>
      <c r="AK78" s="29">
        <v>1184141.36</v>
      </c>
    </row>
    <row r="79" spans="1:37" ht="11.25">
      <c r="A79" s="25">
        <v>8</v>
      </c>
      <c r="B79" s="25">
        <v>4</v>
      </c>
      <c r="C79" s="25">
        <v>2</v>
      </c>
      <c r="D79" s="26">
        <v>3</v>
      </c>
      <c r="E79" s="27" t="s">
        <v>81</v>
      </c>
      <c r="F79" s="28"/>
      <c r="G79" s="28" t="s">
        <v>131</v>
      </c>
      <c r="H79" s="29">
        <v>13432964</v>
      </c>
      <c r="I79" s="29">
        <v>13985137</v>
      </c>
      <c r="J79" s="29">
        <v>17454907</v>
      </c>
      <c r="K79" s="29">
        <v>13280006.58</v>
      </c>
      <c r="L79" s="29">
        <v>13834433.34</v>
      </c>
      <c r="M79" s="29">
        <v>11472652.4</v>
      </c>
      <c r="N79" s="29">
        <v>417428</v>
      </c>
      <c r="O79" s="29">
        <v>950680</v>
      </c>
      <c r="P79" s="29">
        <v>2880995</v>
      </c>
      <c r="Q79" s="29">
        <v>400166.96</v>
      </c>
      <c r="R79" s="29">
        <v>952999</v>
      </c>
      <c r="S79" s="29">
        <v>1005055.94</v>
      </c>
      <c r="T79" s="29">
        <v>407928</v>
      </c>
      <c r="U79" s="29">
        <v>80780</v>
      </c>
      <c r="V79" s="29">
        <v>208000</v>
      </c>
      <c r="W79" s="29">
        <v>390228.96</v>
      </c>
      <c r="X79" s="29">
        <v>83118</v>
      </c>
      <c r="Y79" s="29">
        <v>113708.69</v>
      </c>
      <c r="Z79" s="29">
        <v>13432964</v>
      </c>
      <c r="AA79" s="29">
        <v>15121453</v>
      </c>
      <c r="AB79" s="29">
        <v>22056907</v>
      </c>
      <c r="AC79" s="29">
        <v>13029139.06</v>
      </c>
      <c r="AD79" s="29">
        <v>14343389.1</v>
      </c>
      <c r="AE79" s="29">
        <v>11396008.68</v>
      </c>
      <c r="AF79" s="29">
        <v>2204462</v>
      </c>
      <c r="AG79" s="29">
        <v>3635798</v>
      </c>
      <c r="AH79" s="29">
        <v>8707123</v>
      </c>
      <c r="AI79" s="29">
        <v>2145109.39</v>
      </c>
      <c r="AJ79" s="29">
        <v>3464316.31</v>
      </c>
      <c r="AK79" s="29">
        <v>2558566.13</v>
      </c>
    </row>
    <row r="80" spans="1:37" ht="11.25">
      <c r="A80" s="25">
        <v>8</v>
      </c>
      <c r="B80" s="25">
        <v>4</v>
      </c>
      <c r="C80" s="25">
        <v>4</v>
      </c>
      <c r="D80" s="26">
        <v>3</v>
      </c>
      <c r="E80" s="27" t="s">
        <v>81</v>
      </c>
      <c r="F80" s="28"/>
      <c r="G80" s="28" t="s">
        <v>132</v>
      </c>
      <c r="H80" s="29">
        <v>34653545</v>
      </c>
      <c r="I80" s="29">
        <v>45182785.37</v>
      </c>
      <c r="J80" s="29">
        <v>51818620.44</v>
      </c>
      <c r="K80" s="29">
        <v>33875850.88</v>
      </c>
      <c r="L80" s="29">
        <v>43668608.48</v>
      </c>
      <c r="M80" s="29">
        <v>33208847.93</v>
      </c>
      <c r="N80" s="29">
        <v>3241793</v>
      </c>
      <c r="O80" s="29">
        <v>7881193.6</v>
      </c>
      <c r="P80" s="29">
        <v>8843185.56</v>
      </c>
      <c r="Q80" s="29">
        <v>1792272.12</v>
      </c>
      <c r="R80" s="29">
        <v>7321545.36</v>
      </c>
      <c r="S80" s="29">
        <v>1752620.92</v>
      </c>
      <c r="T80" s="29">
        <v>1047330</v>
      </c>
      <c r="U80" s="29">
        <v>1242000</v>
      </c>
      <c r="V80" s="29">
        <v>1375757</v>
      </c>
      <c r="W80" s="29">
        <v>907190.05</v>
      </c>
      <c r="X80" s="29">
        <v>682352.3</v>
      </c>
      <c r="Y80" s="29">
        <v>288628.85</v>
      </c>
      <c r="Z80" s="29">
        <v>37810624</v>
      </c>
      <c r="AA80" s="29">
        <v>48782683.72</v>
      </c>
      <c r="AB80" s="29">
        <v>60974766.69</v>
      </c>
      <c r="AC80" s="29">
        <v>34556355.02</v>
      </c>
      <c r="AD80" s="29">
        <v>45706631.68</v>
      </c>
      <c r="AE80" s="29">
        <v>31336907.44</v>
      </c>
      <c r="AF80" s="29">
        <v>7523544</v>
      </c>
      <c r="AG80" s="29">
        <v>14049457</v>
      </c>
      <c r="AH80" s="29">
        <v>18423670.81</v>
      </c>
      <c r="AI80" s="29">
        <v>5035811.92</v>
      </c>
      <c r="AJ80" s="29">
        <v>12830033.98</v>
      </c>
      <c r="AK80" s="29">
        <v>2514519.93</v>
      </c>
    </row>
    <row r="81" spans="1:37" ht="11.25">
      <c r="A81" s="25">
        <v>8</v>
      </c>
      <c r="B81" s="25">
        <v>4</v>
      </c>
      <c r="C81" s="25">
        <v>6</v>
      </c>
      <c r="D81" s="26">
        <v>3</v>
      </c>
      <c r="E81" s="27" t="s">
        <v>81</v>
      </c>
      <c r="F81" s="28"/>
      <c r="G81" s="28" t="s">
        <v>133</v>
      </c>
      <c r="H81" s="29">
        <v>15552239</v>
      </c>
      <c r="I81" s="29">
        <v>16166724.57</v>
      </c>
      <c r="J81" s="29">
        <v>21555477.98</v>
      </c>
      <c r="K81" s="29">
        <v>15039421.25</v>
      </c>
      <c r="L81" s="29">
        <v>14926482.85</v>
      </c>
      <c r="M81" s="29">
        <v>16200221.88</v>
      </c>
      <c r="N81" s="29">
        <v>1493368</v>
      </c>
      <c r="O81" s="29">
        <v>1515740.73</v>
      </c>
      <c r="P81" s="29">
        <v>6380300</v>
      </c>
      <c r="Q81" s="29">
        <v>1258658.53</v>
      </c>
      <c r="R81" s="29">
        <v>732173.14</v>
      </c>
      <c r="S81" s="29">
        <v>4511242.69</v>
      </c>
      <c r="T81" s="29">
        <v>213900</v>
      </c>
      <c r="U81" s="29">
        <v>178140.73</v>
      </c>
      <c r="V81" s="29">
        <v>514175</v>
      </c>
      <c r="W81" s="29">
        <v>182110.96</v>
      </c>
      <c r="X81" s="29">
        <v>155523.14</v>
      </c>
      <c r="Y81" s="29">
        <v>400060.42</v>
      </c>
      <c r="Z81" s="29">
        <v>18242797</v>
      </c>
      <c r="AA81" s="29">
        <v>18830818.84</v>
      </c>
      <c r="AB81" s="29">
        <v>28932877.98</v>
      </c>
      <c r="AC81" s="29">
        <v>15408094.45</v>
      </c>
      <c r="AD81" s="29">
        <v>15565453.14</v>
      </c>
      <c r="AE81" s="29">
        <v>16820063.77</v>
      </c>
      <c r="AF81" s="29">
        <v>4359628</v>
      </c>
      <c r="AG81" s="29">
        <v>4578370</v>
      </c>
      <c r="AH81" s="29">
        <v>14591188</v>
      </c>
      <c r="AI81" s="29">
        <v>2873014.79</v>
      </c>
      <c r="AJ81" s="29">
        <v>2222187.71</v>
      </c>
      <c r="AK81" s="29">
        <v>6125739.21</v>
      </c>
    </row>
    <row r="82" spans="1:37" ht="11.25">
      <c r="A82" s="25">
        <v>8</v>
      </c>
      <c r="B82" s="25">
        <v>5</v>
      </c>
      <c r="C82" s="25">
        <v>1</v>
      </c>
      <c r="D82" s="26">
        <v>3</v>
      </c>
      <c r="E82" s="27" t="s">
        <v>81</v>
      </c>
      <c r="F82" s="28"/>
      <c r="G82" s="28" t="s">
        <v>134</v>
      </c>
      <c r="H82" s="29">
        <v>15629420</v>
      </c>
      <c r="I82" s="29">
        <v>16757552.71</v>
      </c>
      <c r="J82" s="29">
        <v>18352802.54</v>
      </c>
      <c r="K82" s="29">
        <v>15742520.2</v>
      </c>
      <c r="L82" s="29">
        <v>17348643.09</v>
      </c>
      <c r="M82" s="29">
        <v>13427246.94</v>
      </c>
      <c r="N82" s="29">
        <v>722320</v>
      </c>
      <c r="O82" s="29">
        <v>744610</v>
      </c>
      <c r="P82" s="29">
        <v>1700959</v>
      </c>
      <c r="Q82" s="29">
        <v>706728.87</v>
      </c>
      <c r="R82" s="29">
        <v>1266352.02</v>
      </c>
      <c r="S82" s="29">
        <v>525796.45</v>
      </c>
      <c r="T82" s="29">
        <v>212069</v>
      </c>
      <c r="U82" s="29">
        <v>339610</v>
      </c>
      <c r="V82" s="29">
        <v>1105198</v>
      </c>
      <c r="W82" s="29">
        <v>348280.11</v>
      </c>
      <c r="X82" s="29">
        <v>782493.79</v>
      </c>
      <c r="Y82" s="29">
        <v>516437.25</v>
      </c>
      <c r="Z82" s="29">
        <v>18768931</v>
      </c>
      <c r="AA82" s="29">
        <v>19526676.71</v>
      </c>
      <c r="AB82" s="29">
        <v>21678530.54</v>
      </c>
      <c r="AC82" s="29">
        <v>17029791.69</v>
      </c>
      <c r="AD82" s="29">
        <v>17718914.56</v>
      </c>
      <c r="AE82" s="29">
        <v>13798992.17</v>
      </c>
      <c r="AF82" s="29">
        <v>4725985</v>
      </c>
      <c r="AG82" s="29">
        <v>4924220</v>
      </c>
      <c r="AH82" s="29">
        <v>6493621</v>
      </c>
      <c r="AI82" s="29">
        <v>3894792.04</v>
      </c>
      <c r="AJ82" s="29">
        <v>3999325.06</v>
      </c>
      <c r="AK82" s="29">
        <v>2343596.17</v>
      </c>
    </row>
    <row r="83" spans="1:37" ht="11.25">
      <c r="A83" s="25">
        <v>8</v>
      </c>
      <c r="B83" s="25">
        <v>5</v>
      </c>
      <c r="C83" s="25">
        <v>3</v>
      </c>
      <c r="D83" s="26">
        <v>3</v>
      </c>
      <c r="E83" s="27" t="s">
        <v>81</v>
      </c>
      <c r="F83" s="28"/>
      <c r="G83" s="28" t="s">
        <v>135</v>
      </c>
      <c r="H83" s="29">
        <v>21000200</v>
      </c>
      <c r="I83" s="29">
        <v>25320842</v>
      </c>
      <c r="J83" s="29">
        <v>24833649</v>
      </c>
      <c r="K83" s="29">
        <v>19835643.67</v>
      </c>
      <c r="L83" s="29">
        <v>24417781.45</v>
      </c>
      <c r="M83" s="29">
        <v>17284645.1</v>
      </c>
      <c r="N83" s="29">
        <v>3169280</v>
      </c>
      <c r="O83" s="29">
        <v>6947900</v>
      </c>
      <c r="P83" s="29">
        <v>6113157</v>
      </c>
      <c r="Q83" s="29">
        <v>2384000.91</v>
      </c>
      <c r="R83" s="29">
        <v>6636487.37</v>
      </c>
      <c r="S83" s="29">
        <v>3213781.46</v>
      </c>
      <c r="T83" s="29">
        <v>3029280</v>
      </c>
      <c r="U83" s="29">
        <v>5335000</v>
      </c>
      <c r="V83" s="29">
        <v>2827000</v>
      </c>
      <c r="W83" s="29">
        <v>2246004.32</v>
      </c>
      <c r="X83" s="29">
        <v>5028408.16</v>
      </c>
      <c r="Y83" s="29">
        <v>1062858.12</v>
      </c>
      <c r="Z83" s="29">
        <v>21385108</v>
      </c>
      <c r="AA83" s="29">
        <v>25483977</v>
      </c>
      <c r="AB83" s="29">
        <v>28477996</v>
      </c>
      <c r="AC83" s="29">
        <v>20210140.17</v>
      </c>
      <c r="AD83" s="29">
        <v>24283206</v>
      </c>
      <c r="AE83" s="29">
        <v>17140853.91</v>
      </c>
      <c r="AF83" s="29">
        <v>3346098</v>
      </c>
      <c r="AG83" s="29">
        <v>7587199</v>
      </c>
      <c r="AH83" s="29">
        <v>10049785</v>
      </c>
      <c r="AI83" s="29">
        <v>3104716.6</v>
      </c>
      <c r="AJ83" s="29">
        <v>6963711.8</v>
      </c>
      <c r="AK83" s="29">
        <v>3515399.88</v>
      </c>
    </row>
    <row r="84" spans="1:37" ht="11.25">
      <c r="A84" s="25">
        <v>8</v>
      </c>
      <c r="B84" s="25">
        <v>5</v>
      </c>
      <c r="C84" s="25">
        <v>4</v>
      </c>
      <c r="D84" s="26">
        <v>3</v>
      </c>
      <c r="E84" s="27" t="s">
        <v>81</v>
      </c>
      <c r="F84" s="28"/>
      <c r="G84" s="28" t="s">
        <v>136</v>
      </c>
      <c r="H84" s="29">
        <v>28752112</v>
      </c>
      <c r="I84" s="29">
        <v>28992784.32</v>
      </c>
      <c r="J84" s="29">
        <v>30125621.04</v>
      </c>
      <c r="K84" s="29">
        <v>28267170.17</v>
      </c>
      <c r="L84" s="29">
        <v>27194233.08</v>
      </c>
      <c r="M84" s="29">
        <v>21318286.09</v>
      </c>
      <c r="N84" s="29">
        <v>4228877</v>
      </c>
      <c r="O84" s="29">
        <v>4819807.09</v>
      </c>
      <c r="P84" s="29">
        <v>6040096.48</v>
      </c>
      <c r="Q84" s="29">
        <v>3519608.84</v>
      </c>
      <c r="R84" s="29">
        <v>4140555.09</v>
      </c>
      <c r="S84" s="29">
        <v>2910208.26</v>
      </c>
      <c r="T84" s="29">
        <v>1348063</v>
      </c>
      <c r="U84" s="29">
        <v>949131</v>
      </c>
      <c r="V84" s="29">
        <v>1754053.94</v>
      </c>
      <c r="W84" s="29">
        <v>635972.53</v>
      </c>
      <c r="X84" s="29">
        <v>997004.89</v>
      </c>
      <c r="Y84" s="29">
        <v>708663.55</v>
      </c>
      <c r="Z84" s="29">
        <v>26855461</v>
      </c>
      <c r="AA84" s="29">
        <v>34001041.99</v>
      </c>
      <c r="AB84" s="29">
        <v>34644301.55</v>
      </c>
      <c r="AC84" s="29">
        <v>25461387.57</v>
      </c>
      <c r="AD84" s="29">
        <v>31433709.55</v>
      </c>
      <c r="AE84" s="29">
        <v>24099710.03</v>
      </c>
      <c r="AF84" s="29">
        <v>1811958</v>
      </c>
      <c r="AG84" s="29">
        <v>8700631.53</v>
      </c>
      <c r="AH84" s="29">
        <v>9121561.39</v>
      </c>
      <c r="AI84" s="29">
        <v>1764854.75</v>
      </c>
      <c r="AJ84" s="29">
        <v>7967624.51</v>
      </c>
      <c r="AK84" s="29">
        <v>5315962.8</v>
      </c>
    </row>
    <row r="85" spans="1:37" ht="11.25">
      <c r="A85" s="25">
        <v>8</v>
      </c>
      <c r="B85" s="25">
        <v>5</v>
      </c>
      <c r="C85" s="25">
        <v>5</v>
      </c>
      <c r="D85" s="26">
        <v>3</v>
      </c>
      <c r="E85" s="27" t="s">
        <v>81</v>
      </c>
      <c r="F85" s="28"/>
      <c r="G85" s="28" t="s">
        <v>137</v>
      </c>
      <c r="H85" s="29">
        <v>49825431</v>
      </c>
      <c r="I85" s="29">
        <v>57510000</v>
      </c>
      <c r="J85" s="29">
        <v>60853270</v>
      </c>
      <c r="K85" s="29">
        <v>47101081.18</v>
      </c>
      <c r="L85" s="29">
        <v>54758554.39</v>
      </c>
      <c r="M85" s="29">
        <v>39128468.19</v>
      </c>
      <c r="N85" s="29">
        <v>6134900</v>
      </c>
      <c r="O85" s="29">
        <v>9073359</v>
      </c>
      <c r="P85" s="29">
        <v>15896022</v>
      </c>
      <c r="Q85" s="29">
        <v>4006854.74</v>
      </c>
      <c r="R85" s="29">
        <v>8142185.48</v>
      </c>
      <c r="S85" s="29">
        <v>3432830.34</v>
      </c>
      <c r="T85" s="29">
        <v>2500000</v>
      </c>
      <c r="U85" s="29">
        <v>2135764</v>
      </c>
      <c r="V85" s="29">
        <v>7000000</v>
      </c>
      <c r="W85" s="29">
        <v>2243427.13</v>
      </c>
      <c r="X85" s="29">
        <v>1325737.54</v>
      </c>
      <c r="Y85" s="29">
        <v>898534.66</v>
      </c>
      <c r="Z85" s="29">
        <v>56554944</v>
      </c>
      <c r="AA85" s="29">
        <v>66713236</v>
      </c>
      <c r="AB85" s="29">
        <v>64599999</v>
      </c>
      <c r="AC85" s="29">
        <v>53172146</v>
      </c>
      <c r="AD85" s="29">
        <v>63639156.13</v>
      </c>
      <c r="AE85" s="29">
        <v>44455714.89</v>
      </c>
      <c r="AF85" s="29">
        <v>9819083</v>
      </c>
      <c r="AG85" s="29">
        <v>13769460</v>
      </c>
      <c r="AH85" s="29">
        <v>13902803</v>
      </c>
      <c r="AI85" s="29">
        <v>8788876.41</v>
      </c>
      <c r="AJ85" s="29">
        <v>12749374.09</v>
      </c>
      <c r="AK85" s="29">
        <v>6513516.83</v>
      </c>
    </row>
    <row r="86" spans="1:37" ht="11.25">
      <c r="A86" s="25">
        <v>8</v>
      </c>
      <c r="B86" s="25">
        <v>6</v>
      </c>
      <c r="C86" s="25">
        <v>1</v>
      </c>
      <c r="D86" s="26">
        <v>3</v>
      </c>
      <c r="E86" s="27" t="s">
        <v>81</v>
      </c>
      <c r="F86" s="28"/>
      <c r="G86" s="28" t="s">
        <v>138</v>
      </c>
      <c r="H86" s="29">
        <v>20678967</v>
      </c>
      <c r="I86" s="29">
        <v>24453463</v>
      </c>
      <c r="J86" s="29">
        <v>25806769</v>
      </c>
      <c r="K86" s="29">
        <v>19468513.93</v>
      </c>
      <c r="L86" s="29">
        <v>22943397.31</v>
      </c>
      <c r="M86" s="29">
        <v>16975054.05</v>
      </c>
      <c r="N86" s="29">
        <v>3929250</v>
      </c>
      <c r="O86" s="29">
        <v>6737062</v>
      </c>
      <c r="P86" s="29">
        <v>8797190</v>
      </c>
      <c r="Q86" s="29">
        <v>2393176.39</v>
      </c>
      <c r="R86" s="29">
        <v>5217268.62</v>
      </c>
      <c r="S86" s="29">
        <v>3262349.11</v>
      </c>
      <c r="T86" s="29">
        <v>2052119</v>
      </c>
      <c r="U86" s="29">
        <v>710614</v>
      </c>
      <c r="V86" s="29">
        <v>2534571</v>
      </c>
      <c r="W86" s="29">
        <v>1354748.73</v>
      </c>
      <c r="X86" s="29">
        <v>479387.5</v>
      </c>
      <c r="Y86" s="29">
        <v>158090.87</v>
      </c>
      <c r="Z86" s="29">
        <v>26678579</v>
      </c>
      <c r="AA86" s="29">
        <v>29132023</v>
      </c>
      <c r="AB86" s="29">
        <v>30565597</v>
      </c>
      <c r="AC86" s="29">
        <v>22059191.01</v>
      </c>
      <c r="AD86" s="29">
        <v>25240287.76</v>
      </c>
      <c r="AE86" s="29">
        <v>19139783.95</v>
      </c>
      <c r="AF86" s="29">
        <v>9789448</v>
      </c>
      <c r="AG86" s="29">
        <v>10640881</v>
      </c>
      <c r="AH86" s="29">
        <v>11106372</v>
      </c>
      <c r="AI86" s="29">
        <v>6098323.59</v>
      </c>
      <c r="AJ86" s="29">
        <v>7854141.53</v>
      </c>
      <c r="AK86" s="29">
        <v>5579434.62</v>
      </c>
    </row>
    <row r="87" spans="1:37" ht="11.25">
      <c r="A87" s="25">
        <v>8</v>
      </c>
      <c r="B87" s="25">
        <v>6</v>
      </c>
      <c r="C87" s="25">
        <v>2</v>
      </c>
      <c r="D87" s="26">
        <v>3</v>
      </c>
      <c r="E87" s="27" t="s">
        <v>81</v>
      </c>
      <c r="F87" s="28"/>
      <c r="G87" s="28" t="s">
        <v>139</v>
      </c>
      <c r="H87" s="29">
        <v>37701758</v>
      </c>
      <c r="I87" s="29">
        <v>39166882</v>
      </c>
      <c r="J87" s="29">
        <v>43207503</v>
      </c>
      <c r="K87" s="29">
        <v>39111412.5</v>
      </c>
      <c r="L87" s="29">
        <v>40120656.34</v>
      </c>
      <c r="M87" s="29">
        <v>31690225.1</v>
      </c>
      <c r="N87" s="29">
        <v>1915725</v>
      </c>
      <c r="O87" s="29">
        <v>1798282</v>
      </c>
      <c r="P87" s="29">
        <v>4319890</v>
      </c>
      <c r="Q87" s="29">
        <v>2544131.79</v>
      </c>
      <c r="R87" s="29">
        <v>1342565.63</v>
      </c>
      <c r="S87" s="29">
        <v>1361681.62</v>
      </c>
      <c r="T87" s="29">
        <v>973000</v>
      </c>
      <c r="U87" s="29">
        <v>1010000</v>
      </c>
      <c r="V87" s="29">
        <v>605000</v>
      </c>
      <c r="W87" s="29">
        <v>1726710.94</v>
      </c>
      <c r="X87" s="29">
        <v>1099095.93</v>
      </c>
      <c r="Y87" s="29">
        <v>391265.06</v>
      </c>
      <c r="Z87" s="29">
        <v>42001758</v>
      </c>
      <c r="AA87" s="29">
        <v>43116882</v>
      </c>
      <c r="AB87" s="29">
        <v>51407503</v>
      </c>
      <c r="AC87" s="29">
        <v>40562320.56</v>
      </c>
      <c r="AD87" s="29">
        <v>41785117.09</v>
      </c>
      <c r="AE87" s="29">
        <v>32752153.15</v>
      </c>
      <c r="AF87" s="29">
        <v>8686267</v>
      </c>
      <c r="AG87" s="29">
        <v>8730242</v>
      </c>
      <c r="AH87" s="29">
        <v>12733250</v>
      </c>
      <c r="AI87" s="29">
        <v>8504675.36</v>
      </c>
      <c r="AJ87" s="29">
        <v>8513295.58</v>
      </c>
      <c r="AK87" s="29">
        <v>5222038.07</v>
      </c>
    </row>
    <row r="88" spans="1:37" ht="11.25">
      <c r="A88" s="25">
        <v>8</v>
      </c>
      <c r="B88" s="25">
        <v>6</v>
      </c>
      <c r="C88" s="25">
        <v>4</v>
      </c>
      <c r="D88" s="26">
        <v>3</v>
      </c>
      <c r="E88" s="27" t="s">
        <v>81</v>
      </c>
      <c r="F88" s="28"/>
      <c r="G88" s="28" t="s">
        <v>140</v>
      </c>
      <c r="H88" s="29">
        <v>42464368</v>
      </c>
      <c r="I88" s="29">
        <v>43017523.83</v>
      </c>
      <c r="J88" s="29">
        <v>47185297.66</v>
      </c>
      <c r="K88" s="29">
        <v>42394551.32</v>
      </c>
      <c r="L88" s="29">
        <v>40688687.37</v>
      </c>
      <c r="M88" s="29">
        <v>32195794.56</v>
      </c>
      <c r="N88" s="29">
        <v>5527626</v>
      </c>
      <c r="O88" s="29">
        <v>3948825</v>
      </c>
      <c r="P88" s="29">
        <v>9840374.05</v>
      </c>
      <c r="Q88" s="29">
        <v>5142667.48</v>
      </c>
      <c r="R88" s="29">
        <v>2239836.73</v>
      </c>
      <c r="S88" s="29">
        <v>2565052.89</v>
      </c>
      <c r="T88" s="29">
        <v>3182670</v>
      </c>
      <c r="U88" s="29">
        <v>1677720</v>
      </c>
      <c r="V88" s="29">
        <v>1472099.99</v>
      </c>
      <c r="W88" s="29">
        <v>3106464.86</v>
      </c>
      <c r="X88" s="29">
        <v>1159793.68</v>
      </c>
      <c r="Y88" s="29">
        <v>712627.27</v>
      </c>
      <c r="Z88" s="29">
        <v>48192700</v>
      </c>
      <c r="AA88" s="29">
        <v>53845013.83</v>
      </c>
      <c r="AB88" s="29">
        <v>58364266.33</v>
      </c>
      <c r="AC88" s="29">
        <v>45272117.5</v>
      </c>
      <c r="AD88" s="29">
        <v>47717677.35</v>
      </c>
      <c r="AE88" s="29">
        <v>32988262.37</v>
      </c>
      <c r="AF88" s="29">
        <v>9249854</v>
      </c>
      <c r="AG88" s="29">
        <v>13552570.02</v>
      </c>
      <c r="AH88" s="29">
        <v>14390115.1</v>
      </c>
      <c r="AI88" s="29">
        <v>8415554.02</v>
      </c>
      <c r="AJ88" s="29">
        <v>10297767.13</v>
      </c>
      <c r="AK88" s="29">
        <v>3948032.33</v>
      </c>
    </row>
    <row r="89" spans="1:37" ht="11.25">
      <c r="A89" s="25">
        <v>8</v>
      </c>
      <c r="B89" s="25">
        <v>7</v>
      </c>
      <c r="C89" s="25">
        <v>2</v>
      </c>
      <c r="D89" s="26">
        <v>3</v>
      </c>
      <c r="E89" s="27" t="s">
        <v>81</v>
      </c>
      <c r="F89" s="28"/>
      <c r="G89" s="28" t="s">
        <v>141</v>
      </c>
      <c r="H89" s="29">
        <v>8688787</v>
      </c>
      <c r="I89" s="29">
        <v>12387314.85</v>
      </c>
      <c r="J89" s="29">
        <v>14340899.97</v>
      </c>
      <c r="K89" s="29">
        <v>8797261.31</v>
      </c>
      <c r="L89" s="29">
        <v>9584201.66</v>
      </c>
      <c r="M89" s="29">
        <v>11676706.81</v>
      </c>
      <c r="N89" s="29">
        <v>510100</v>
      </c>
      <c r="O89" s="29">
        <v>3817168</v>
      </c>
      <c r="P89" s="29">
        <v>5710806.16</v>
      </c>
      <c r="Q89" s="29">
        <v>478867.88</v>
      </c>
      <c r="R89" s="29">
        <v>984505.03</v>
      </c>
      <c r="S89" s="29">
        <v>5035423.81</v>
      </c>
      <c r="T89" s="29">
        <v>483000</v>
      </c>
      <c r="U89" s="29">
        <v>1075000</v>
      </c>
      <c r="V89" s="29">
        <v>870000</v>
      </c>
      <c r="W89" s="29">
        <v>451820.88</v>
      </c>
      <c r="X89" s="29">
        <v>462337.03</v>
      </c>
      <c r="Y89" s="29">
        <v>706082.28</v>
      </c>
      <c r="Z89" s="29">
        <v>10809901.3</v>
      </c>
      <c r="AA89" s="29">
        <v>16638222.85</v>
      </c>
      <c r="AB89" s="29">
        <v>14015549.97</v>
      </c>
      <c r="AC89" s="29">
        <v>9524791.27</v>
      </c>
      <c r="AD89" s="29">
        <v>12970679.95</v>
      </c>
      <c r="AE89" s="29">
        <v>10414660.93</v>
      </c>
      <c r="AF89" s="29">
        <v>2815425.3</v>
      </c>
      <c r="AG89" s="29">
        <v>8110768</v>
      </c>
      <c r="AH89" s="29">
        <v>5347646.16</v>
      </c>
      <c r="AI89" s="29">
        <v>2144340.84</v>
      </c>
      <c r="AJ89" s="29">
        <v>5118423.97</v>
      </c>
      <c r="AK89" s="29">
        <v>4341248.81</v>
      </c>
    </row>
    <row r="90" spans="1:37" ht="11.25">
      <c r="A90" s="25">
        <v>8</v>
      </c>
      <c r="B90" s="25">
        <v>7</v>
      </c>
      <c r="C90" s="25">
        <v>4</v>
      </c>
      <c r="D90" s="26">
        <v>3</v>
      </c>
      <c r="E90" s="27" t="s">
        <v>81</v>
      </c>
      <c r="F90" s="28"/>
      <c r="G90" s="28" t="s">
        <v>142</v>
      </c>
      <c r="H90" s="29">
        <v>36933890</v>
      </c>
      <c r="I90" s="29">
        <v>36361272</v>
      </c>
      <c r="J90" s="29">
        <v>40959496</v>
      </c>
      <c r="K90" s="29">
        <v>38059969.19</v>
      </c>
      <c r="L90" s="29">
        <v>36867081.62</v>
      </c>
      <c r="M90" s="29">
        <v>29899952.33</v>
      </c>
      <c r="N90" s="29">
        <v>3479199</v>
      </c>
      <c r="O90" s="29">
        <v>2514880</v>
      </c>
      <c r="P90" s="29">
        <v>5865134</v>
      </c>
      <c r="Q90" s="29">
        <v>3094395.32</v>
      </c>
      <c r="R90" s="29">
        <v>2533138.06</v>
      </c>
      <c r="S90" s="29">
        <v>1154034.32</v>
      </c>
      <c r="T90" s="29">
        <v>680000</v>
      </c>
      <c r="U90" s="29">
        <v>1250000</v>
      </c>
      <c r="V90" s="29">
        <v>900000</v>
      </c>
      <c r="W90" s="29">
        <v>657566.22</v>
      </c>
      <c r="X90" s="29">
        <v>1260570.51</v>
      </c>
      <c r="Y90" s="29">
        <v>268753.64</v>
      </c>
      <c r="Z90" s="29">
        <v>41488784</v>
      </c>
      <c r="AA90" s="29">
        <v>43431577</v>
      </c>
      <c r="AB90" s="29">
        <v>51409296</v>
      </c>
      <c r="AC90" s="29">
        <v>39985689.2</v>
      </c>
      <c r="AD90" s="29">
        <v>38874880.21</v>
      </c>
      <c r="AE90" s="29">
        <v>34906013.26</v>
      </c>
      <c r="AF90" s="29">
        <v>8516839</v>
      </c>
      <c r="AG90" s="29">
        <v>7081644</v>
      </c>
      <c r="AH90" s="29">
        <v>11851068</v>
      </c>
      <c r="AI90" s="29">
        <v>7879191.22</v>
      </c>
      <c r="AJ90" s="29">
        <v>4706693.58</v>
      </c>
      <c r="AK90" s="29">
        <v>7216856.46</v>
      </c>
    </row>
    <row r="91" spans="1:37" ht="11.25">
      <c r="A91" s="25">
        <v>8</v>
      </c>
      <c r="B91" s="25">
        <v>7</v>
      </c>
      <c r="C91" s="25">
        <v>5</v>
      </c>
      <c r="D91" s="26">
        <v>3</v>
      </c>
      <c r="E91" s="27" t="s">
        <v>81</v>
      </c>
      <c r="F91" s="28"/>
      <c r="G91" s="28" t="s">
        <v>143</v>
      </c>
      <c r="H91" s="29">
        <v>19306334</v>
      </c>
      <c r="I91" s="29">
        <v>20825086</v>
      </c>
      <c r="J91" s="29">
        <v>21644900</v>
      </c>
      <c r="K91" s="29">
        <v>18073895.44</v>
      </c>
      <c r="L91" s="29">
        <v>18114880.22</v>
      </c>
      <c r="M91" s="29">
        <v>14051063.73</v>
      </c>
      <c r="N91" s="29">
        <v>2126695</v>
      </c>
      <c r="O91" s="29">
        <v>3468385</v>
      </c>
      <c r="P91" s="29">
        <v>3652196</v>
      </c>
      <c r="Q91" s="29">
        <v>1439508.62</v>
      </c>
      <c r="R91" s="29">
        <v>1522807.6</v>
      </c>
      <c r="S91" s="29">
        <v>790476.78</v>
      </c>
      <c r="T91" s="29">
        <v>1487691</v>
      </c>
      <c r="U91" s="29">
        <v>1638885</v>
      </c>
      <c r="V91" s="29">
        <v>982736</v>
      </c>
      <c r="W91" s="29">
        <v>1140504.62</v>
      </c>
      <c r="X91" s="29">
        <v>290001.6</v>
      </c>
      <c r="Y91" s="29">
        <v>136480.78</v>
      </c>
      <c r="Z91" s="29">
        <v>19416334</v>
      </c>
      <c r="AA91" s="29">
        <v>24087801</v>
      </c>
      <c r="AB91" s="29">
        <v>25198185</v>
      </c>
      <c r="AC91" s="29">
        <v>17762785.33</v>
      </c>
      <c r="AD91" s="29">
        <v>20339900.16</v>
      </c>
      <c r="AE91" s="29">
        <v>16620855.98</v>
      </c>
      <c r="AF91" s="29">
        <v>2799935</v>
      </c>
      <c r="AG91" s="29">
        <v>6303653</v>
      </c>
      <c r="AH91" s="29">
        <v>6879000</v>
      </c>
      <c r="AI91" s="29">
        <v>2255601.59</v>
      </c>
      <c r="AJ91" s="29">
        <v>4532782.67</v>
      </c>
      <c r="AK91" s="29">
        <v>4004467.11</v>
      </c>
    </row>
    <row r="92" spans="1:37" ht="11.25">
      <c r="A92" s="25">
        <v>8</v>
      </c>
      <c r="B92" s="25">
        <v>8</v>
      </c>
      <c r="C92" s="25">
        <v>5</v>
      </c>
      <c r="D92" s="26">
        <v>3</v>
      </c>
      <c r="E92" s="27" t="s">
        <v>81</v>
      </c>
      <c r="F92" s="28"/>
      <c r="G92" s="28" t="s">
        <v>144</v>
      </c>
      <c r="H92" s="29">
        <v>71650068</v>
      </c>
      <c r="I92" s="29">
        <v>71315465</v>
      </c>
      <c r="J92" s="29">
        <v>80109543</v>
      </c>
      <c r="K92" s="29">
        <v>68535831.81</v>
      </c>
      <c r="L92" s="29">
        <v>66506668.78</v>
      </c>
      <c r="M92" s="29">
        <v>51374387.59</v>
      </c>
      <c r="N92" s="29">
        <v>4420491</v>
      </c>
      <c r="O92" s="29">
        <v>3307100</v>
      </c>
      <c r="P92" s="29">
        <v>11641979</v>
      </c>
      <c r="Q92" s="29">
        <v>1672965.68</v>
      </c>
      <c r="R92" s="29">
        <v>1808594.55</v>
      </c>
      <c r="S92" s="29">
        <v>1597767.1</v>
      </c>
      <c r="T92" s="29">
        <v>3531491</v>
      </c>
      <c r="U92" s="29">
        <v>3204100</v>
      </c>
      <c r="V92" s="29">
        <v>5379950</v>
      </c>
      <c r="W92" s="29">
        <v>785078.83</v>
      </c>
      <c r="X92" s="29">
        <v>1702405.82</v>
      </c>
      <c r="Y92" s="29">
        <v>1407418.69</v>
      </c>
      <c r="Z92" s="29">
        <v>79875643</v>
      </c>
      <c r="AA92" s="29">
        <v>79218103</v>
      </c>
      <c r="AB92" s="29">
        <v>97697877</v>
      </c>
      <c r="AC92" s="29">
        <v>72817075.98</v>
      </c>
      <c r="AD92" s="29">
        <v>73990794.63</v>
      </c>
      <c r="AE92" s="29">
        <v>53595476.63</v>
      </c>
      <c r="AF92" s="29">
        <v>11311704</v>
      </c>
      <c r="AG92" s="29">
        <v>6027497</v>
      </c>
      <c r="AH92" s="29">
        <v>22053098</v>
      </c>
      <c r="AI92" s="29">
        <v>9763759.32</v>
      </c>
      <c r="AJ92" s="29">
        <v>5221146.01</v>
      </c>
      <c r="AK92" s="29">
        <v>4907019.94</v>
      </c>
    </row>
    <row r="93" spans="1:37" ht="11.25">
      <c r="A93" s="25">
        <v>8</v>
      </c>
      <c r="B93" s="25">
        <v>8</v>
      </c>
      <c r="C93" s="25">
        <v>6</v>
      </c>
      <c r="D93" s="26">
        <v>3</v>
      </c>
      <c r="E93" s="27" t="s">
        <v>81</v>
      </c>
      <c r="F93" s="28"/>
      <c r="G93" s="28" t="s">
        <v>145</v>
      </c>
      <c r="H93" s="29">
        <v>17228463</v>
      </c>
      <c r="I93" s="29">
        <v>18402962.04</v>
      </c>
      <c r="J93" s="29">
        <v>23414615</v>
      </c>
      <c r="K93" s="29">
        <v>16651569.2</v>
      </c>
      <c r="L93" s="29">
        <v>16883768.57</v>
      </c>
      <c r="M93" s="29">
        <v>14317792.12</v>
      </c>
      <c r="N93" s="29">
        <v>1860148</v>
      </c>
      <c r="O93" s="29">
        <v>2426762.04</v>
      </c>
      <c r="P93" s="29">
        <v>6676656</v>
      </c>
      <c r="Q93" s="29">
        <v>1696672.47</v>
      </c>
      <c r="R93" s="29">
        <v>2092758.16</v>
      </c>
      <c r="S93" s="29">
        <v>3325538.74</v>
      </c>
      <c r="T93" s="29">
        <v>1617748</v>
      </c>
      <c r="U93" s="29">
        <v>557820.04</v>
      </c>
      <c r="V93" s="29">
        <v>903287</v>
      </c>
      <c r="W93" s="29">
        <v>1457293.01</v>
      </c>
      <c r="X93" s="29">
        <v>478057.61</v>
      </c>
      <c r="Y93" s="29">
        <v>556472.58</v>
      </c>
      <c r="Z93" s="29">
        <v>16684574</v>
      </c>
      <c r="AA93" s="29">
        <v>21308779</v>
      </c>
      <c r="AB93" s="29">
        <v>29732587</v>
      </c>
      <c r="AC93" s="29">
        <v>15812261.53</v>
      </c>
      <c r="AD93" s="29">
        <v>18878562.44</v>
      </c>
      <c r="AE93" s="29">
        <v>16458224.94</v>
      </c>
      <c r="AF93" s="29">
        <v>2260819</v>
      </c>
      <c r="AG93" s="29">
        <v>5747451</v>
      </c>
      <c r="AH93" s="29">
        <v>14222263</v>
      </c>
      <c r="AI93" s="29">
        <v>1933280.26</v>
      </c>
      <c r="AJ93" s="29">
        <v>3839870.93</v>
      </c>
      <c r="AK93" s="29">
        <v>4524331.09</v>
      </c>
    </row>
    <row r="94" spans="1:37" ht="11.25">
      <c r="A94" s="25">
        <v>8</v>
      </c>
      <c r="B94" s="25">
        <v>9</v>
      </c>
      <c r="C94" s="25">
        <v>1</v>
      </c>
      <c r="D94" s="26">
        <v>3</v>
      </c>
      <c r="E94" s="27" t="s">
        <v>81</v>
      </c>
      <c r="F94" s="28"/>
      <c r="G94" s="28" t="s">
        <v>146</v>
      </c>
      <c r="H94" s="29">
        <v>17508741</v>
      </c>
      <c r="I94" s="29">
        <v>18703804.26</v>
      </c>
      <c r="J94" s="29">
        <v>23714144.9</v>
      </c>
      <c r="K94" s="29">
        <v>17019123.9</v>
      </c>
      <c r="L94" s="29">
        <v>15505643.35</v>
      </c>
      <c r="M94" s="29">
        <v>18017625.73</v>
      </c>
      <c r="N94" s="29">
        <v>1908800</v>
      </c>
      <c r="O94" s="29">
        <v>3646023.96</v>
      </c>
      <c r="P94" s="29">
        <v>7086802.8</v>
      </c>
      <c r="Q94" s="29">
        <v>1906850.14</v>
      </c>
      <c r="R94" s="29">
        <v>692850.55</v>
      </c>
      <c r="S94" s="29">
        <v>5512236.05</v>
      </c>
      <c r="T94" s="29">
        <v>796900</v>
      </c>
      <c r="U94" s="29">
        <v>986100</v>
      </c>
      <c r="V94" s="29">
        <v>1021100</v>
      </c>
      <c r="W94" s="29">
        <v>789369.9</v>
      </c>
      <c r="X94" s="29">
        <v>692850.55</v>
      </c>
      <c r="Y94" s="29">
        <v>809334.91</v>
      </c>
      <c r="Z94" s="29">
        <v>18510403</v>
      </c>
      <c r="AA94" s="29">
        <v>20298421.26</v>
      </c>
      <c r="AB94" s="29">
        <v>31926183.9</v>
      </c>
      <c r="AC94" s="29">
        <v>17960856.64</v>
      </c>
      <c r="AD94" s="29">
        <v>16981212.29</v>
      </c>
      <c r="AE94" s="29">
        <v>19398362.45</v>
      </c>
      <c r="AF94" s="29">
        <v>4166000</v>
      </c>
      <c r="AG94" s="29">
        <v>5292809.96</v>
      </c>
      <c r="AH94" s="29">
        <v>15559604.59</v>
      </c>
      <c r="AI94" s="29">
        <v>4087851.65</v>
      </c>
      <c r="AJ94" s="29">
        <v>2598971.86</v>
      </c>
      <c r="AK94" s="29">
        <v>7732724.48</v>
      </c>
    </row>
    <row r="95" spans="1:37" ht="11.25">
      <c r="A95" s="25">
        <v>8</v>
      </c>
      <c r="B95" s="25">
        <v>9</v>
      </c>
      <c r="C95" s="25">
        <v>3</v>
      </c>
      <c r="D95" s="26">
        <v>3</v>
      </c>
      <c r="E95" s="27" t="s">
        <v>81</v>
      </c>
      <c r="F95" s="28"/>
      <c r="G95" s="28" t="s">
        <v>147</v>
      </c>
      <c r="H95" s="29">
        <v>24556737</v>
      </c>
      <c r="I95" s="29">
        <v>33741398</v>
      </c>
      <c r="J95" s="29">
        <v>39867849</v>
      </c>
      <c r="K95" s="29">
        <v>25433864.51</v>
      </c>
      <c r="L95" s="29">
        <v>33256950.87</v>
      </c>
      <c r="M95" s="29">
        <v>22266632.32</v>
      </c>
      <c r="N95" s="29">
        <v>2353117</v>
      </c>
      <c r="O95" s="29">
        <v>10391929</v>
      </c>
      <c r="P95" s="29">
        <v>13818193</v>
      </c>
      <c r="Q95" s="29">
        <v>1990588.34</v>
      </c>
      <c r="R95" s="29">
        <v>10187660.74</v>
      </c>
      <c r="S95" s="29">
        <v>2154765.5</v>
      </c>
      <c r="T95" s="29">
        <v>1400099</v>
      </c>
      <c r="U95" s="29">
        <v>630000</v>
      </c>
      <c r="V95" s="29">
        <v>650000</v>
      </c>
      <c r="W95" s="29">
        <v>1671360.05</v>
      </c>
      <c r="X95" s="29">
        <v>428159.58</v>
      </c>
      <c r="Y95" s="29">
        <v>480931.93</v>
      </c>
      <c r="Z95" s="29">
        <v>24721328</v>
      </c>
      <c r="AA95" s="29">
        <v>40037656</v>
      </c>
      <c r="AB95" s="29">
        <v>45515086</v>
      </c>
      <c r="AC95" s="29">
        <v>23911553.16</v>
      </c>
      <c r="AD95" s="29">
        <v>39551298.46</v>
      </c>
      <c r="AE95" s="29">
        <v>24290055.15</v>
      </c>
      <c r="AF95" s="29">
        <v>3458943</v>
      </c>
      <c r="AG95" s="29">
        <v>17161091</v>
      </c>
      <c r="AH95" s="29">
        <v>19570286</v>
      </c>
      <c r="AI95" s="29">
        <v>3113661.74</v>
      </c>
      <c r="AJ95" s="29">
        <v>17109290.42</v>
      </c>
      <c r="AK95" s="29">
        <v>6000841.84</v>
      </c>
    </row>
    <row r="96" spans="1:37" ht="11.25">
      <c r="A96" s="25">
        <v>8</v>
      </c>
      <c r="B96" s="25">
        <v>9</v>
      </c>
      <c r="C96" s="25">
        <v>4</v>
      </c>
      <c r="D96" s="26">
        <v>3</v>
      </c>
      <c r="E96" s="27" t="s">
        <v>81</v>
      </c>
      <c r="F96" s="28"/>
      <c r="G96" s="28" t="s">
        <v>148</v>
      </c>
      <c r="H96" s="29">
        <v>14217709</v>
      </c>
      <c r="I96" s="29">
        <v>15470298</v>
      </c>
      <c r="J96" s="29">
        <v>15525672</v>
      </c>
      <c r="K96" s="29">
        <v>14106389.94</v>
      </c>
      <c r="L96" s="29">
        <v>15484725.74</v>
      </c>
      <c r="M96" s="29">
        <v>10924035.2</v>
      </c>
      <c r="N96" s="29">
        <v>1716243</v>
      </c>
      <c r="O96" s="29">
        <v>1505705</v>
      </c>
      <c r="P96" s="29">
        <v>2117277</v>
      </c>
      <c r="Q96" s="29">
        <v>1556550.28</v>
      </c>
      <c r="R96" s="29">
        <v>1591538.62</v>
      </c>
      <c r="S96" s="29">
        <v>342334.14</v>
      </c>
      <c r="T96" s="29">
        <v>764100</v>
      </c>
      <c r="U96" s="29">
        <v>550000</v>
      </c>
      <c r="V96" s="29">
        <v>450000</v>
      </c>
      <c r="W96" s="29">
        <v>604407.28</v>
      </c>
      <c r="X96" s="29">
        <v>636061.92</v>
      </c>
      <c r="Y96" s="29">
        <v>224012.44</v>
      </c>
      <c r="Z96" s="29">
        <v>16312709</v>
      </c>
      <c r="AA96" s="29">
        <v>16508597</v>
      </c>
      <c r="AB96" s="29">
        <v>20849297</v>
      </c>
      <c r="AC96" s="29">
        <v>15961600.54</v>
      </c>
      <c r="AD96" s="29">
        <v>15713438.94</v>
      </c>
      <c r="AE96" s="29">
        <v>12996868.51</v>
      </c>
      <c r="AF96" s="29">
        <v>4814586</v>
      </c>
      <c r="AG96" s="29">
        <v>4609633</v>
      </c>
      <c r="AH96" s="29">
        <v>8017625</v>
      </c>
      <c r="AI96" s="29">
        <v>4747147.99</v>
      </c>
      <c r="AJ96" s="29">
        <v>4452762.6</v>
      </c>
      <c r="AK96" s="29">
        <v>3699384.75</v>
      </c>
    </row>
    <row r="97" spans="1:37" ht="11.25">
      <c r="A97" s="25">
        <v>8</v>
      </c>
      <c r="B97" s="25">
        <v>9</v>
      </c>
      <c r="C97" s="25">
        <v>5</v>
      </c>
      <c r="D97" s="26">
        <v>3</v>
      </c>
      <c r="E97" s="27" t="s">
        <v>81</v>
      </c>
      <c r="F97" s="28"/>
      <c r="G97" s="28" t="s">
        <v>149</v>
      </c>
      <c r="H97" s="29">
        <v>21925097</v>
      </c>
      <c r="I97" s="29">
        <v>24726929</v>
      </c>
      <c r="J97" s="29">
        <v>30274557</v>
      </c>
      <c r="K97" s="29">
        <v>22112249.63</v>
      </c>
      <c r="L97" s="29">
        <v>24554607.55</v>
      </c>
      <c r="M97" s="29">
        <v>20659878.13</v>
      </c>
      <c r="N97" s="29">
        <v>1762127</v>
      </c>
      <c r="O97" s="29">
        <v>4672294</v>
      </c>
      <c r="P97" s="29">
        <v>9743316</v>
      </c>
      <c r="Q97" s="29">
        <v>1778455.86</v>
      </c>
      <c r="R97" s="29">
        <v>4674506.96</v>
      </c>
      <c r="S97" s="29">
        <v>4613913.19</v>
      </c>
      <c r="T97" s="29">
        <v>948840</v>
      </c>
      <c r="U97" s="29">
        <v>1549604</v>
      </c>
      <c r="V97" s="29">
        <v>4115692</v>
      </c>
      <c r="W97" s="29">
        <v>964372.2</v>
      </c>
      <c r="X97" s="29">
        <v>1554368.16</v>
      </c>
      <c r="Y97" s="29">
        <v>1734596.55</v>
      </c>
      <c r="Z97" s="29">
        <v>22868651</v>
      </c>
      <c r="AA97" s="29">
        <v>32006151</v>
      </c>
      <c r="AB97" s="29">
        <v>30084366</v>
      </c>
      <c r="AC97" s="29">
        <v>21983582.29</v>
      </c>
      <c r="AD97" s="29">
        <v>31508820.18</v>
      </c>
      <c r="AE97" s="29">
        <v>19425644.08</v>
      </c>
      <c r="AF97" s="29">
        <v>4519299</v>
      </c>
      <c r="AG97" s="29">
        <v>13157604</v>
      </c>
      <c r="AH97" s="29">
        <v>9153262</v>
      </c>
      <c r="AI97" s="29">
        <v>4425225.29</v>
      </c>
      <c r="AJ97" s="29">
        <v>13045919.62</v>
      </c>
      <c r="AK97" s="29">
        <v>4703126.17</v>
      </c>
    </row>
    <row r="98" spans="1:37" ht="11.25">
      <c r="A98" s="25">
        <v>8</v>
      </c>
      <c r="B98" s="25">
        <v>9</v>
      </c>
      <c r="C98" s="25">
        <v>6</v>
      </c>
      <c r="D98" s="26">
        <v>3</v>
      </c>
      <c r="E98" s="27" t="s">
        <v>81</v>
      </c>
      <c r="F98" s="28"/>
      <c r="G98" s="28" t="s">
        <v>150</v>
      </c>
      <c r="H98" s="29">
        <v>65810988</v>
      </c>
      <c r="I98" s="29">
        <v>66597820</v>
      </c>
      <c r="J98" s="29">
        <v>76579768</v>
      </c>
      <c r="K98" s="29">
        <v>68647460.9</v>
      </c>
      <c r="L98" s="29">
        <v>65125997.38</v>
      </c>
      <c r="M98" s="29">
        <v>54893086.62</v>
      </c>
      <c r="N98" s="29">
        <v>8000543</v>
      </c>
      <c r="O98" s="29">
        <v>9276541</v>
      </c>
      <c r="P98" s="29">
        <v>15023968</v>
      </c>
      <c r="Q98" s="29">
        <v>7829641.82</v>
      </c>
      <c r="R98" s="29">
        <v>8293158.37</v>
      </c>
      <c r="S98" s="29">
        <v>10061649.04</v>
      </c>
      <c r="T98" s="29">
        <v>2532000</v>
      </c>
      <c r="U98" s="29">
        <v>1704005</v>
      </c>
      <c r="V98" s="29">
        <v>3000000</v>
      </c>
      <c r="W98" s="29">
        <v>2358183.95</v>
      </c>
      <c r="X98" s="29">
        <v>1803031.14</v>
      </c>
      <c r="Y98" s="29">
        <v>606828.36</v>
      </c>
      <c r="Z98" s="29">
        <v>65817924</v>
      </c>
      <c r="AA98" s="29">
        <v>79584327</v>
      </c>
      <c r="AB98" s="29">
        <v>87600545</v>
      </c>
      <c r="AC98" s="29">
        <v>62995607.37</v>
      </c>
      <c r="AD98" s="29">
        <v>76621107.85</v>
      </c>
      <c r="AE98" s="29">
        <v>64111462.2</v>
      </c>
      <c r="AF98" s="29">
        <v>7859185</v>
      </c>
      <c r="AG98" s="29">
        <v>19622689</v>
      </c>
      <c r="AH98" s="29">
        <v>26897501</v>
      </c>
      <c r="AI98" s="29">
        <v>7189333.04</v>
      </c>
      <c r="AJ98" s="29">
        <v>18642648.28</v>
      </c>
      <c r="AK98" s="29">
        <v>21087472.17</v>
      </c>
    </row>
    <row r="99" spans="1:37" ht="11.25">
      <c r="A99" s="25">
        <v>8</v>
      </c>
      <c r="B99" s="25">
        <v>10</v>
      </c>
      <c r="C99" s="25">
        <v>4</v>
      </c>
      <c r="D99" s="26">
        <v>3</v>
      </c>
      <c r="E99" s="27" t="s">
        <v>81</v>
      </c>
      <c r="F99" s="28"/>
      <c r="G99" s="28" t="s">
        <v>151</v>
      </c>
      <c r="H99" s="29">
        <v>15716141</v>
      </c>
      <c r="I99" s="29">
        <v>22668455</v>
      </c>
      <c r="J99" s="29">
        <v>24897345</v>
      </c>
      <c r="K99" s="29">
        <v>15877475.04</v>
      </c>
      <c r="L99" s="29">
        <v>22392218.49</v>
      </c>
      <c r="M99" s="29">
        <v>14200136.94</v>
      </c>
      <c r="N99" s="29">
        <v>576743</v>
      </c>
      <c r="O99" s="29">
        <v>5268936</v>
      </c>
      <c r="P99" s="29">
        <v>8613328</v>
      </c>
      <c r="Q99" s="29">
        <v>576743.49</v>
      </c>
      <c r="R99" s="29">
        <v>5270165.46</v>
      </c>
      <c r="S99" s="29">
        <v>1667813.61</v>
      </c>
      <c r="T99" s="29">
        <v>419697</v>
      </c>
      <c r="U99" s="29">
        <v>159281</v>
      </c>
      <c r="V99" s="29">
        <v>1994680</v>
      </c>
      <c r="W99" s="29">
        <v>419697.17</v>
      </c>
      <c r="X99" s="29">
        <v>160511.82</v>
      </c>
      <c r="Y99" s="29">
        <v>88528.93</v>
      </c>
      <c r="Z99" s="29">
        <v>14764599</v>
      </c>
      <c r="AA99" s="29">
        <v>22923739</v>
      </c>
      <c r="AB99" s="29">
        <v>30943318</v>
      </c>
      <c r="AC99" s="29">
        <v>14214975.94</v>
      </c>
      <c r="AD99" s="29">
        <v>22342503.83</v>
      </c>
      <c r="AE99" s="29">
        <v>15859380.42</v>
      </c>
      <c r="AF99" s="29">
        <v>1257772</v>
      </c>
      <c r="AG99" s="29">
        <v>8607447</v>
      </c>
      <c r="AH99" s="29">
        <v>15408895</v>
      </c>
      <c r="AI99" s="29">
        <v>1257262.52</v>
      </c>
      <c r="AJ99" s="29">
        <v>8606804.96</v>
      </c>
      <c r="AK99" s="29">
        <v>5023899.28</v>
      </c>
    </row>
    <row r="100" spans="1:37" ht="11.25">
      <c r="A100" s="25">
        <v>8</v>
      </c>
      <c r="B100" s="25">
        <v>10</v>
      </c>
      <c r="C100" s="25">
        <v>5</v>
      </c>
      <c r="D100" s="26">
        <v>3</v>
      </c>
      <c r="E100" s="27" t="s">
        <v>81</v>
      </c>
      <c r="F100" s="28"/>
      <c r="G100" s="28" t="s">
        <v>152</v>
      </c>
      <c r="H100" s="29">
        <v>13365040</v>
      </c>
      <c r="I100" s="29">
        <v>16951299</v>
      </c>
      <c r="J100" s="29">
        <v>17299445</v>
      </c>
      <c r="K100" s="29">
        <v>13452653.37</v>
      </c>
      <c r="L100" s="29">
        <v>16054401.59</v>
      </c>
      <c r="M100" s="29">
        <v>11593516.54</v>
      </c>
      <c r="N100" s="29">
        <v>1006260</v>
      </c>
      <c r="O100" s="29">
        <v>3959507</v>
      </c>
      <c r="P100" s="29">
        <v>2291929</v>
      </c>
      <c r="Q100" s="29">
        <v>1151678.68</v>
      </c>
      <c r="R100" s="29">
        <v>3407643.12</v>
      </c>
      <c r="S100" s="29">
        <v>1308041.32</v>
      </c>
      <c r="T100" s="29">
        <v>993060</v>
      </c>
      <c r="U100" s="29">
        <v>300000</v>
      </c>
      <c r="V100" s="29">
        <v>350000</v>
      </c>
      <c r="W100" s="29">
        <v>1140311.67</v>
      </c>
      <c r="X100" s="29">
        <v>375708.2</v>
      </c>
      <c r="Y100" s="29">
        <v>139562.2</v>
      </c>
      <c r="Z100" s="29">
        <v>13743722</v>
      </c>
      <c r="AA100" s="29">
        <v>18708837</v>
      </c>
      <c r="AB100" s="29">
        <v>21198970</v>
      </c>
      <c r="AC100" s="29">
        <v>13448541.86</v>
      </c>
      <c r="AD100" s="29">
        <v>17282991.14</v>
      </c>
      <c r="AE100" s="29">
        <v>13612112.89</v>
      </c>
      <c r="AF100" s="29">
        <v>2288135</v>
      </c>
      <c r="AG100" s="29">
        <v>6424117</v>
      </c>
      <c r="AH100" s="29">
        <v>6763131</v>
      </c>
      <c r="AI100" s="29">
        <v>2247299.01</v>
      </c>
      <c r="AJ100" s="29">
        <v>5237408.73</v>
      </c>
      <c r="AK100" s="29">
        <v>3398316.39</v>
      </c>
    </row>
    <row r="101" spans="1:37" ht="11.25">
      <c r="A101" s="25">
        <v>8</v>
      </c>
      <c r="B101" s="25">
        <v>10</v>
      </c>
      <c r="C101" s="25">
        <v>7</v>
      </c>
      <c r="D101" s="26">
        <v>3</v>
      </c>
      <c r="E101" s="27" t="s">
        <v>81</v>
      </c>
      <c r="F101" s="28"/>
      <c r="G101" s="28" t="s">
        <v>153</v>
      </c>
      <c r="H101" s="29">
        <v>53146570.61</v>
      </c>
      <c r="I101" s="29">
        <v>54177218</v>
      </c>
      <c r="J101" s="29">
        <v>66435889</v>
      </c>
      <c r="K101" s="29">
        <v>52278311.76</v>
      </c>
      <c r="L101" s="29">
        <v>52255041.65</v>
      </c>
      <c r="M101" s="29">
        <v>39937433.3</v>
      </c>
      <c r="N101" s="29">
        <v>3668871</v>
      </c>
      <c r="O101" s="29">
        <v>2055180</v>
      </c>
      <c r="P101" s="29">
        <v>13626483</v>
      </c>
      <c r="Q101" s="29">
        <v>2073451.22</v>
      </c>
      <c r="R101" s="29">
        <v>2037639.88</v>
      </c>
      <c r="S101" s="29">
        <v>2209975.1</v>
      </c>
      <c r="T101" s="29">
        <v>2990185</v>
      </c>
      <c r="U101" s="29">
        <v>1613000</v>
      </c>
      <c r="V101" s="29">
        <v>4016000</v>
      </c>
      <c r="W101" s="29">
        <v>1378608.01</v>
      </c>
      <c r="X101" s="29">
        <v>1569309.65</v>
      </c>
      <c r="Y101" s="29">
        <v>2027641.33</v>
      </c>
      <c r="Z101" s="29">
        <v>57529572.61</v>
      </c>
      <c r="AA101" s="29">
        <v>66177221</v>
      </c>
      <c r="AB101" s="29">
        <v>85658411</v>
      </c>
      <c r="AC101" s="29">
        <v>53225592.48</v>
      </c>
      <c r="AD101" s="29">
        <v>60582501.74</v>
      </c>
      <c r="AE101" s="29">
        <v>45103369.96</v>
      </c>
      <c r="AF101" s="29">
        <v>7718393</v>
      </c>
      <c r="AG101" s="29">
        <v>9767314</v>
      </c>
      <c r="AH101" s="29">
        <v>24931756</v>
      </c>
      <c r="AI101" s="29">
        <v>7598009.69</v>
      </c>
      <c r="AJ101" s="29">
        <v>9398202.95</v>
      </c>
      <c r="AK101" s="29">
        <v>6256081.46</v>
      </c>
    </row>
    <row r="102" spans="1:37" ht="11.25">
      <c r="A102" s="25">
        <v>8</v>
      </c>
      <c r="B102" s="25">
        <v>11</v>
      </c>
      <c r="C102" s="25">
        <v>4</v>
      </c>
      <c r="D102" s="26">
        <v>3</v>
      </c>
      <c r="E102" s="27" t="s">
        <v>81</v>
      </c>
      <c r="F102" s="28"/>
      <c r="G102" s="28" t="s">
        <v>154</v>
      </c>
      <c r="H102" s="29">
        <v>15456330</v>
      </c>
      <c r="I102" s="29">
        <v>16857865.9</v>
      </c>
      <c r="J102" s="29">
        <v>19750078.46</v>
      </c>
      <c r="K102" s="29">
        <v>16387567.3</v>
      </c>
      <c r="L102" s="29">
        <v>16135923.59</v>
      </c>
      <c r="M102" s="29">
        <v>13711129.45</v>
      </c>
      <c r="N102" s="29">
        <v>462436</v>
      </c>
      <c r="O102" s="29">
        <v>999779</v>
      </c>
      <c r="P102" s="29">
        <v>4639802</v>
      </c>
      <c r="Q102" s="29">
        <v>480312.84</v>
      </c>
      <c r="R102" s="29">
        <v>432301.07</v>
      </c>
      <c r="S102" s="29">
        <v>2268428.23</v>
      </c>
      <c r="T102" s="29">
        <v>433436</v>
      </c>
      <c r="U102" s="29">
        <v>569763</v>
      </c>
      <c r="V102" s="29">
        <v>500000</v>
      </c>
      <c r="W102" s="29">
        <v>452696.94</v>
      </c>
      <c r="X102" s="29">
        <v>429599.57</v>
      </c>
      <c r="Y102" s="29">
        <v>219641.88</v>
      </c>
      <c r="Z102" s="29">
        <v>22408312</v>
      </c>
      <c r="AA102" s="29">
        <v>21431780.9</v>
      </c>
      <c r="AB102" s="29">
        <v>27206401.46</v>
      </c>
      <c r="AC102" s="29">
        <v>15119601.76</v>
      </c>
      <c r="AD102" s="29">
        <v>16697423.71</v>
      </c>
      <c r="AE102" s="29">
        <v>17166377.5</v>
      </c>
      <c r="AF102" s="29">
        <v>7554920</v>
      </c>
      <c r="AG102" s="29">
        <v>4980835</v>
      </c>
      <c r="AH102" s="29">
        <v>9424396</v>
      </c>
      <c r="AI102" s="29">
        <v>917757.27</v>
      </c>
      <c r="AJ102" s="29">
        <v>1117047.83</v>
      </c>
      <c r="AK102" s="29">
        <v>4613712.86</v>
      </c>
    </row>
    <row r="103" spans="1:37" ht="11.25">
      <c r="A103" s="25">
        <v>8</v>
      </c>
      <c r="B103" s="25">
        <v>11</v>
      </c>
      <c r="C103" s="25">
        <v>6</v>
      </c>
      <c r="D103" s="26">
        <v>3</v>
      </c>
      <c r="E103" s="27" t="s">
        <v>81</v>
      </c>
      <c r="F103" s="28"/>
      <c r="G103" s="28" t="s">
        <v>155</v>
      </c>
      <c r="H103" s="29">
        <v>43514843</v>
      </c>
      <c r="I103" s="29">
        <v>54247335</v>
      </c>
      <c r="J103" s="29">
        <v>57151729</v>
      </c>
      <c r="K103" s="29">
        <v>43850174.49</v>
      </c>
      <c r="L103" s="29">
        <v>53009580.27</v>
      </c>
      <c r="M103" s="29">
        <v>38341453.4</v>
      </c>
      <c r="N103" s="29">
        <v>3249039</v>
      </c>
      <c r="O103" s="29">
        <v>11333521</v>
      </c>
      <c r="P103" s="29">
        <v>11226741</v>
      </c>
      <c r="Q103" s="29">
        <v>3334004.53</v>
      </c>
      <c r="R103" s="29">
        <v>10785066.45</v>
      </c>
      <c r="S103" s="29">
        <v>4260027.64</v>
      </c>
      <c r="T103" s="29">
        <v>1253806</v>
      </c>
      <c r="U103" s="29">
        <v>1338926</v>
      </c>
      <c r="V103" s="29">
        <v>1836479</v>
      </c>
      <c r="W103" s="29">
        <v>1338230.41</v>
      </c>
      <c r="X103" s="29">
        <v>1223262.36</v>
      </c>
      <c r="Y103" s="29">
        <v>873528.65</v>
      </c>
      <c r="Z103" s="29">
        <v>52150583</v>
      </c>
      <c r="AA103" s="29">
        <v>65768761</v>
      </c>
      <c r="AB103" s="29">
        <v>71482431</v>
      </c>
      <c r="AC103" s="29">
        <v>49219150.12</v>
      </c>
      <c r="AD103" s="29">
        <v>63110294.4</v>
      </c>
      <c r="AE103" s="29">
        <v>43076991.38</v>
      </c>
      <c r="AF103" s="29">
        <v>10177032</v>
      </c>
      <c r="AG103" s="29">
        <v>20955440</v>
      </c>
      <c r="AH103" s="29">
        <v>23239174</v>
      </c>
      <c r="AI103" s="29">
        <v>9500647.94</v>
      </c>
      <c r="AJ103" s="29">
        <v>19806868.91</v>
      </c>
      <c r="AK103" s="29">
        <v>8602992.74</v>
      </c>
    </row>
    <row r="104" spans="1:37" ht="11.25">
      <c r="A104" s="25">
        <v>8</v>
      </c>
      <c r="B104" s="25">
        <v>12</v>
      </c>
      <c r="C104" s="25">
        <v>1</v>
      </c>
      <c r="D104" s="26">
        <v>3</v>
      </c>
      <c r="E104" s="27" t="s">
        <v>81</v>
      </c>
      <c r="F104" s="28"/>
      <c r="G104" s="28" t="s">
        <v>156</v>
      </c>
      <c r="H104" s="29">
        <v>37177039</v>
      </c>
      <c r="I104" s="29">
        <v>39047054</v>
      </c>
      <c r="J104" s="29">
        <v>38584398</v>
      </c>
      <c r="K104" s="29">
        <v>37182752.94</v>
      </c>
      <c r="L104" s="29">
        <v>38579150.74</v>
      </c>
      <c r="M104" s="29">
        <v>29588027.31</v>
      </c>
      <c r="N104" s="29">
        <v>5011265</v>
      </c>
      <c r="O104" s="29">
        <v>4893897</v>
      </c>
      <c r="P104" s="29">
        <v>4482405</v>
      </c>
      <c r="Q104" s="29">
        <v>4927380.41</v>
      </c>
      <c r="R104" s="29">
        <v>3595629.01</v>
      </c>
      <c r="S104" s="29">
        <v>2793499</v>
      </c>
      <c r="T104" s="29">
        <v>481200</v>
      </c>
      <c r="U104" s="29">
        <v>947790</v>
      </c>
      <c r="V104" s="29">
        <v>563989</v>
      </c>
      <c r="W104" s="29">
        <v>401148.94</v>
      </c>
      <c r="X104" s="29">
        <v>170478.01</v>
      </c>
      <c r="Y104" s="29">
        <v>226751.45</v>
      </c>
      <c r="Z104" s="29">
        <v>39053597</v>
      </c>
      <c r="AA104" s="29">
        <v>43825012</v>
      </c>
      <c r="AB104" s="29">
        <v>43515117</v>
      </c>
      <c r="AC104" s="29">
        <v>38677799.19</v>
      </c>
      <c r="AD104" s="29">
        <v>41746040.03</v>
      </c>
      <c r="AE104" s="29">
        <v>31302756.17</v>
      </c>
      <c r="AF104" s="29">
        <v>9566445</v>
      </c>
      <c r="AG104" s="29">
        <v>10953644</v>
      </c>
      <c r="AH104" s="29">
        <v>10091448</v>
      </c>
      <c r="AI104" s="29">
        <v>9402795.03</v>
      </c>
      <c r="AJ104" s="29">
        <v>9595672.92</v>
      </c>
      <c r="AK104" s="29">
        <v>5647579.25</v>
      </c>
    </row>
    <row r="105" spans="1:37" ht="11.25">
      <c r="A105" s="25">
        <v>8</v>
      </c>
      <c r="B105" s="25">
        <v>12</v>
      </c>
      <c r="C105" s="25">
        <v>2</v>
      </c>
      <c r="D105" s="26">
        <v>3</v>
      </c>
      <c r="E105" s="27" t="s">
        <v>81</v>
      </c>
      <c r="F105" s="28"/>
      <c r="G105" s="28" t="s">
        <v>157</v>
      </c>
      <c r="H105" s="29">
        <v>13910046</v>
      </c>
      <c r="I105" s="29">
        <v>13102190</v>
      </c>
      <c r="J105" s="29">
        <v>15355462</v>
      </c>
      <c r="K105" s="29">
        <v>13911256.16</v>
      </c>
      <c r="L105" s="29">
        <v>12876112.82</v>
      </c>
      <c r="M105" s="29">
        <v>10391467.54</v>
      </c>
      <c r="N105" s="29">
        <v>1731002</v>
      </c>
      <c r="O105" s="29">
        <v>646057</v>
      </c>
      <c r="P105" s="29">
        <v>2842974</v>
      </c>
      <c r="Q105" s="29">
        <v>1693907.68</v>
      </c>
      <c r="R105" s="29">
        <v>627114.53</v>
      </c>
      <c r="S105" s="29">
        <v>733242.54</v>
      </c>
      <c r="T105" s="29">
        <v>562206</v>
      </c>
      <c r="U105" s="29">
        <v>646057</v>
      </c>
      <c r="V105" s="29">
        <v>256000</v>
      </c>
      <c r="W105" s="29">
        <v>524951.5</v>
      </c>
      <c r="X105" s="29">
        <v>626741.53</v>
      </c>
      <c r="Y105" s="29">
        <v>38251.56</v>
      </c>
      <c r="Z105" s="29">
        <v>13284466</v>
      </c>
      <c r="AA105" s="29">
        <v>12539554</v>
      </c>
      <c r="AB105" s="29">
        <v>17997807</v>
      </c>
      <c r="AC105" s="29">
        <v>13154558.98</v>
      </c>
      <c r="AD105" s="29">
        <v>12299609.62</v>
      </c>
      <c r="AE105" s="29">
        <v>14575727.33</v>
      </c>
      <c r="AF105" s="29">
        <v>2092355</v>
      </c>
      <c r="AG105" s="29">
        <v>665357</v>
      </c>
      <c r="AH105" s="29">
        <v>5570819</v>
      </c>
      <c r="AI105" s="29">
        <v>2087696.88</v>
      </c>
      <c r="AJ105" s="29">
        <v>643626.75</v>
      </c>
      <c r="AK105" s="29">
        <v>5322464.68</v>
      </c>
    </row>
    <row r="106" spans="1:37" ht="11.25">
      <c r="A106" s="25">
        <v>8</v>
      </c>
      <c r="B106" s="25">
        <v>12</v>
      </c>
      <c r="C106" s="25">
        <v>3</v>
      </c>
      <c r="D106" s="26">
        <v>3</v>
      </c>
      <c r="E106" s="27" t="s">
        <v>81</v>
      </c>
      <c r="F106" s="28"/>
      <c r="G106" s="28" t="s">
        <v>158</v>
      </c>
      <c r="H106" s="29">
        <v>48164917</v>
      </c>
      <c r="I106" s="29">
        <v>54745206</v>
      </c>
      <c r="J106" s="29">
        <v>57073798</v>
      </c>
      <c r="K106" s="29">
        <v>47814293.37</v>
      </c>
      <c r="L106" s="29">
        <v>54972736.3</v>
      </c>
      <c r="M106" s="29">
        <v>40131218.15</v>
      </c>
      <c r="N106" s="29">
        <v>2478940</v>
      </c>
      <c r="O106" s="29">
        <v>7110341</v>
      </c>
      <c r="P106" s="29">
        <v>6920857</v>
      </c>
      <c r="Q106" s="29">
        <v>1547818.99</v>
      </c>
      <c r="R106" s="29">
        <v>8209918.37</v>
      </c>
      <c r="S106" s="29">
        <v>1475395.5</v>
      </c>
      <c r="T106" s="29">
        <v>2391440</v>
      </c>
      <c r="U106" s="29">
        <v>5999648</v>
      </c>
      <c r="V106" s="29">
        <v>3900000</v>
      </c>
      <c r="W106" s="29">
        <v>1456061.06</v>
      </c>
      <c r="X106" s="29">
        <v>7102604.16</v>
      </c>
      <c r="Y106" s="29">
        <v>1315575.7</v>
      </c>
      <c r="Z106" s="29">
        <v>51776990</v>
      </c>
      <c r="AA106" s="29">
        <v>56358703</v>
      </c>
      <c r="AB106" s="29">
        <v>65105533</v>
      </c>
      <c r="AC106" s="29">
        <v>50512869.69</v>
      </c>
      <c r="AD106" s="29">
        <v>54916536.24</v>
      </c>
      <c r="AE106" s="29">
        <v>40423247.17</v>
      </c>
      <c r="AF106" s="29">
        <v>7767850</v>
      </c>
      <c r="AG106" s="29">
        <v>8206577</v>
      </c>
      <c r="AH106" s="29">
        <v>13990731</v>
      </c>
      <c r="AI106" s="29">
        <v>7498323.41</v>
      </c>
      <c r="AJ106" s="29">
        <v>8060461.55</v>
      </c>
      <c r="AK106" s="29">
        <v>3778891.49</v>
      </c>
    </row>
    <row r="107" spans="1:37" ht="11.25">
      <c r="A107" s="25">
        <v>8</v>
      </c>
      <c r="B107" s="25">
        <v>2</v>
      </c>
      <c r="C107" s="25">
        <v>1</v>
      </c>
      <c r="D107" s="26" t="s">
        <v>159</v>
      </c>
      <c r="E107" s="27" t="s">
        <v>159</v>
      </c>
      <c r="F107" s="28">
        <v>207</v>
      </c>
      <c r="G107" s="28" t="s">
        <v>160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</row>
    <row r="108" spans="1:37" ht="11.25">
      <c r="A108" s="25">
        <v>8</v>
      </c>
      <c r="B108" s="25">
        <v>3</v>
      </c>
      <c r="C108" s="25">
        <v>5</v>
      </c>
      <c r="D108" s="26" t="s">
        <v>159</v>
      </c>
      <c r="E108" s="27" t="s">
        <v>159</v>
      </c>
      <c r="F108" s="28">
        <v>197</v>
      </c>
      <c r="G108" s="28" t="s">
        <v>161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</row>
    <row r="109" spans="1:37" ht="11.25">
      <c r="A109" s="25">
        <v>8</v>
      </c>
      <c r="B109" s="25">
        <v>4</v>
      </c>
      <c r="C109" s="25">
        <v>11</v>
      </c>
      <c r="D109" s="26" t="s">
        <v>159</v>
      </c>
      <c r="E109" s="27" t="s">
        <v>159</v>
      </c>
      <c r="F109" s="28">
        <v>23</v>
      </c>
      <c r="G109" s="28" t="s">
        <v>162</v>
      </c>
      <c r="H109" s="29">
        <v>120888</v>
      </c>
      <c r="I109" s="29">
        <v>212600</v>
      </c>
      <c r="J109" s="29">
        <v>99840</v>
      </c>
      <c r="K109" s="29">
        <v>120888</v>
      </c>
      <c r="L109" s="29">
        <v>212600</v>
      </c>
      <c r="M109" s="29">
        <v>74880</v>
      </c>
      <c r="N109" s="29">
        <v>0</v>
      </c>
      <c r="O109" s="29">
        <v>80000</v>
      </c>
      <c r="P109" s="29">
        <v>0</v>
      </c>
      <c r="Q109" s="29">
        <v>0</v>
      </c>
      <c r="R109" s="29">
        <v>80000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120888</v>
      </c>
      <c r="AA109" s="29">
        <v>212600</v>
      </c>
      <c r="AB109" s="29">
        <v>99840</v>
      </c>
      <c r="AC109" s="29">
        <v>114598.27</v>
      </c>
      <c r="AD109" s="29">
        <v>210635.23</v>
      </c>
      <c r="AE109" s="29">
        <v>57335.93</v>
      </c>
      <c r="AF109" s="29">
        <v>0</v>
      </c>
      <c r="AG109" s="29">
        <v>80000</v>
      </c>
      <c r="AH109" s="29">
        <v>0</v>
      </c>
      <c r="AI109" s="29">
        <v>0</v>
      </c>
      <c r="AJ109" s="29">
        <v>80000</v>
      </c>
      <c r="AK109" s="29">
        <v>0</v>
      </c>
    </row>
    <row r="110" spans="1:37" ht="11.25">
      <c r="A110" s="25">
        <v>8</v>
      </c>
      <c r="B110" s="25">
        <v>5</v>
      </c>
      <c r="C110" s="25">
        <v>5</v>
      </c>
      <c r="D110" s="26" t="s">
        <v>159</v>
      </c>
      <c r="E110" s="27" t="s">
        <v>159</v>
      </c>
      <c r="F110" s="28">
        <v>169</v>
      </c>
      <c r="G110" s="28" t="s">
        <v>163</v>
      </c>
      <c r="H110" s="29">
        <v>8302764</v>
      </c>
      <c r="I110" s="29">
        <v>9892364</v>
      </c>
      <c r="J110" s="29">
        <v>10719364</v>
      </c>
      <c r="K110" s="29">
        <v>8681519.03</v>
      </c>
      <c r="L110" s="29">
        <v>10268766.5</v>
      </c>
      <c r="M110" s="29">
        <v>7431706.94</v>
      </c>
      <c r="N110" s="29">
        <v>32000</v>
      </c>
      <c r="O110" s="29">
        <v>273000</v>
      </c>
      <c r="P110" s="29">
        <v>300000</v>
      </c>
      <c r="Q110" s="29">
        <v>29571.83</v>
      </c>
      <c r="R110" s="29">
        <v>189877.14</v>
      </c>
      <c r="S110" s="29">
        <v>9023.12</v>
      </c>
      <c r="T110" s="29">
        <v>32000</v>
      </c>
      <c r="U110" s="29">
        <v>273000</v>
      </c>
      <c r="V110" s="29">
        <v>300000</v>
      </c>
      <c r="W110" s="29">
        <v>29571.83</v>
      </c>
      <c r="X110" s="29">
        <v>189877.14</v>
      </c>
      <c r="Y110" s="29">
        <v>9023.12</v>
      </c>
      <c r="Z110" s="29">
        <v>8613040</v>
      </c>
      <c r="AA110" s="29">
        <v>9772364</v>
      </c>
      <c r="AB110" s="29">
        <v>13196364</v>
      </c>
      <c r="AC110" s="29">
        <v>8310835.89</v>
      </c>
      <c r="AD110" s="29">
        <v>8268451.67</v>
      </c>
      <c r="AE110" s="29">
        <v>7544236.51</v>
      </c>
      <c r="AF110" s="29">
        <v>1248276</v>
      </c>
      <c r="AG110" s="29">
        <v>1570800</v>
      </c>
      <c r="AH110" s="29">
        <v>4434000</v>
      </c>
      <c r="AI110" s="29">
        <v>1228518.36</v>
      </c>
      <c r="AJ110" s="29">
        <v>541883.31</v>
      </c>
      <c r="AK110" s="29">
        <v>658570.82</v>
      </c>
    </row>
    <row r="111" spans="1:37" ht="11.25">
      <c r="A111" s="25">
        <v>8</v>
      </c>
      <c r="B111" s="25">
        <v>5</v>
      </c>
      <c r="C111" s="25">
        <v>5</v>
      </c>
      <c r="D111" s="26" t="s">
        <v>159</v>
      </c>
      <c r="E111" s="27" t="s">
        <v>159</v>
      </c>
      <c r="F111" s="28">
        <v>189</v>
      </c>
      <c r="G111" s="28" t="s">
        <v>164</v>
      </c>
      <c r="H111" s="29">
        <v>98925</v>
      </c>
      <c r="I111" s="29">
        <v>96304</v>
      </c>
      <c r="J111" s="29">
        <v>95862</v>
      </c>
      <c r="K111" s="29">
        <v>98863.14</v>
      </c>
      <c r="L111" s="29">
        <v>96236.74</v>
      </c>
      <c r="M111" s="29">
        <v>80696.99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115968.58</v>
      </c>
      <c r="AA111" s="29">
        <v>103249.95</v>
      </c>
      <c r="AB111" s="29">
        <v>103862</v>
      </c>
      <c r="AC111" s="29">
        <v>108960.77</v>
      </c>
      <c r="AD111" s="29">
        <v>92947.37</v>
      </c>
      <c r="AE111" s="29">
        <v>69911.45</v>
      </c>
      <c r="AF111" s="29">
        <v>10000</v>
      </c>
      <c r="AG111" s="29">
        <v>0</v>
      </c>
      <c r="AH111" s="29">
        <v>0</v>
      </c>
      <c r="AI111" s="29">
        <v>10000</v>
      </c>
      <c r="AJ111" s="29">
        <v>0</v>
      </c>
      <c r="AK111" s="29">
        <v>0</v>
      </c>
    </row>
    <row r="112" spans="1:37" ht="11.25">
      <c r="A112" s="25">
        <v>8</v>
      </c>
      <c r="B112" s="25">
        <v>7</v>
      </c>
      <c r="C112" s="25">
        <v>2</v>
      </c>
      <c r="D112" s="26" t="s">
        <v>159</v>
      </c>
      <c r="E112" s="27" t="s">
        <v>159</v>
      </c>
      <c r="F112" s="28">
        <v>258</v>
      </c>
      <c r="G112" s="28" t="s">
        <v>165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</row>
    <row r="113" spans="1:37" ht="11.25">
      <c r="A113" s="25">
        <v>8</v>
      </c>
      <c r="B113" s="25">
        <v>11</v>
      </c>
      <c r="C113" s="25">
        <v>10</v>
      </c>
      <c r="D113" s="26" t="s">
        <v>159</v>
      </c>
      <c r="E113" s="27" t="s">
        <v>159</v>
      </c>
      <c r="F113" s="28">
        <v>242</v>
      </c>
      <c r="G113" s="28" t="s">
        <v>166</v>
      </c>
      <c r="H113" s="29">
        <v>837794</v>
      </c>
      <c r="I113" s="29">
        <v>583821</v>
      </c>
      <c r="J113" s="29">
        <v>237557</v>
      </c>
      <c r="K113" s="29">
        <v>789523.97</v>
      </c>
      <c r="L113" s="29">
        <v>632330.83</v>
      </c>
      <c r="M113" s="29">
        <v>183464.39</v>
      </c>
      <c r="N113" s="29">
        <v>134084</v>
      </c>
      <c r="O113" s="29">
        <v>343986</v>
      </c>
      <c r="P113" s="29">
        <v>0</v>
      </c>
      <c r="Q113" s="29">
        <v>134084</v>
      </c>
      <c r="R113" s="29">
        <v>392365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871996</v>
      </c>
      <c r="AA113" s="29">
        <v>583821</v>
      </c>
      <c r="AB113" s="29">
        <v>237557</v>
      </c>
      <c r="AC113" s="29">
        <v>818656.53</v>
      </c>
      <c r="AD113" s="29">
        <v>485745.88</v>
      </c>
      <c r="AE113" s="29">
        <v>56755.26</v>
      </c>
      <c r="AF113" s="29">
        <v>233500</v>
      </c>
      <c r="AG113" s="29">
        <v>0</v>
      </c>
      <c r="AH113" s="29">
        <v>0</v>
      </c>
      <c r="AI113" s="29">
        <v>193005.07</v>
      </c>
      <c r="AJ113" s="29">
        <v>0</v>
      </c>
      <c r="AK113" s="29">
        <v>0</v>
      </c>
    </row>
    <row r="114" spans="1:37" ht="11.25">
      <c r="A114" s="25">
        <v>8</v>
      </c>
      <c r="B114" s="25">
        <v>61</v>
      </c>
      <c r="C114" s="25">
        <v>1</v>
      </c>
      <c r="D114" s="26" t="s">
        <v>159</v>
      </c>
      <c r="E114" s="27" t="s">
        <v>159</v>
      </c>
      <c r="F114" s="28">
        <v>92</v>
      </c>
      <c r="G114" s="28" t="s">
        <v>167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</row>
    <row r="115" spans="1:37" ht="11.25">
      <c r="A115" s="25">
        <v>8</v>
      </c>
      <c r="B115" s="25">
        <v>61</v>
      </c>
      <c r="C115" s="25">
        <v>1</v>
      </c>
      <c r="D115" s="26" t="s">
        <v>159</v>
      </c>
      <c r="E115" s="27" t="s">
        <v>159</v>
      </c>
      <c r="F115" s="28">
        <v>191</v>
      </c>
      <c r="G115" s="28" t="s">
        <v>168</v>
      </c>
      <c r="H115" s="29">
        <v>2055861</v>
      </c>
      <c r="I115" s="29">
        <v>2413730</v>
      </c>
      <c r="J115" s="29">
        <v>1001234</v>
      </c>
      <c r="K115" s="29">
        <v>2053425.16</v>
      </c>
      <c r="L115" s="29">
        <v>1745099.33</v>
      </c>
      <c r="M115" s="29">
        <v>818424.99</v>
      </c>
      <c r="N115" s="29">
        <v>973831</v>
      </c>
      <c r="O115" s="29">
        <v>1713228</v>
      </c>
      <c r="P115" s="29">
        <v>25000</v>
      </c>
      <c r="Q115" s="29">
        <v>973526.19</v>
      </c>
      <c r="R115" s="29">
        <v>1239018.57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1590561</v>
      </c>
      <c r="AA115" s="29">
        <v>2211630</v>
      </c>
      <c r="AB115" s="29">
        <v>460934</v>
      </c>
      <c r="AC115" s="29">
        <v>1526417.46</v>
      </c>
      <c r="AD115" s="29">
        <v>1504640.28</v>
      </c>
      <c r="AE115" s="29">
        <v>296774.27</v>
      </c>
      <c r="AF115" s="29">
        <v>1115531</v>
      </c>
      <c r="AG115" s="29">
        <v>1782228</v>
      </c>
      <c r="AH115" s="29">
        <v>92700</v>
      </c>
      <c r="AI115" s="29">
        <v>1111108.44</v>
      </c>
      <c r="AJ115" s="29">
        <v>1124418.4</v>
      </c>
      <c r="AK115" s="29">
        <v>67016.1</v>
      </c>
    </row>
  </sheetData>
  <sheetProtection/>
  <mergeCells count="28">
    <mergeCell ref="A1:H1"/>
    <mergeCell ref="K8:M8"/>
    <mergeCell ref="H4:M5"/>
    <mergeCell ref="N4:S5"/>
    <mergeCell ref="F10:G10"/>
    <mergeCell ref="A4:A9"/>
    <mergeCell ref="B4:B9"/>
    <mergeCell ref="C4:C9"/>
    <mergeCell ref="D4:D9"/>
    <mergeCell ref="E4:E9"/>
    <mergeCell ref="F4:G9"/>
    <mergeCell ref="T4:Y5"/>
    <mergeCell ref="Z4:AE5"/>
    <mergeCell ref="Z8:AB8"/>
    <mergeCell ref="AC8:AE8"/>
    <mergeCell ref="AF8:AH8"/>
    <mergeCell ref="AI8:AK8"/>
    <mergeCell ref="AF4:AK5"/>
    <mergeCell ref="H9:M9"/>
    <mergeCell ref="N9:S9"/>
    <mergeCell ref="T9:Y9"/>
    <mergeCell ref="Z9:AE9"/>
    <mergeCell ref="AF9:AK9"/>
    <mergeCell ref="T8:V8"/>
    <mergeCell ref="W8:Y8"/>
    <mergeCell ref="Q8:S8"/>
    <mergeCell ref="N8:P8"/>
    <mergeCell ref="H8:J8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KasiaD</cp:lastModifiedBy>
  <cp:lastPrinted>2010-11-10T08:53:21Z</cp:lastPrinted>
  <dcterms:created xsi:type="dcterms:W3CDTF">2008-02-27T07:21:19Z</dcterms:created>
  <dcterms:modified xsi:type="dcterms:W3CDTF">2010-11-10T09:24:36Z</dcterms:modified>
  <cp:category/>
  <cp:version/>
  <cp:contentType/>
  <cp:contentStatus/>
</cp:coreProperties>
</file>