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activeTab="0"/>
  </bookViews>
  <sheets>
    <sheet name="wskaźnik dla 2013 roku" sheetId="1" r:id="rId1"/>
    <sheet name="techniczny" sheetId="2" state="hidden" r:id="rId2"/>
  </sheets>
  <definedNames>
    <definedName name="kwartal">#REF!</definedName>
    <definedName name="rok">#REF!</definedName>
  </definedNames>
  <calcPr fullCalcOnLoad="1"/>
</workbook>
</file>

<file path=xl/sharedStrings.xml><?xml version="1.0" encoding="utf-8"?>
<sst xmlns="http://schemas.openxmlformats.org/spreadsheetml/2006/main" count="257" uniqueCount="128">
  <si>
    <t>GT</t>
  </si>
  <si>
    <t>PT</t>
  </si>
  <si>
    <t>NAZWA</t>
  </si>
  <si>
    <t>Dochody ogółem</t>
  </si>
  <si>
    <t>zł</t>
  </si>
  <si>
    <t>Wynik operacyjny</t>
  </si>
  <si>
    <t>Dochody ze sprzedaży majątku</t>
  </si>
  <si>
    <t>średnia</t>
  </si>
  <si>
    <t>Rok</t>
  </si>
  <si>
    <t>Kwartał</t>
  </si>
  <si>
    <t>Wyliczenie limitu wg nowych zasad</t>
  </si>
  <si>
    <t>N</t>
  </si>
  <si>
    <t>N-1</t>
  </si>
  <si>
    <t>N-2</t>
  </si>
  <si>
    <t>(plan)</t>
  </si>
  <si>
    <t>(wykonanie)</t>
  </si>
  <si>
    <t>4 kw.</t>
  </si>
  <si>
    <t>(wyk.)</t>
  </si>
  <si>
    <t>%</t>
  </si>
  <si>
    <t>M</t>
  </si>
  <si>
    <t>Gorzów Wielkopolski</t>
  </si>
  <si>
    <t>Zielona Góra</t>
  </si>
  <si>
    <t>P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</si>
  <si>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</si>
  <si>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</si>
  <si>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</si>
  <si>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</si>
  <si>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</si>
  <si>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</si>
  <si>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</si>
  <si>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</si>
  <si>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</si>
  <si>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</si>
  <si>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</si>
  <si>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</si>
  <si>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W</t>
  </si>
  <si>
    <t>lubuskie</t>
  </si>
  <si>
    <t>G</t>
  </si>
  <si>
    <t>KOSTRZYN nad Odrą</t>
  </si>
  <si>
    <t>GUBIN</t>
  </si>
  <si>
    <t>NOWA SÓL</t>
  </si>
  <si>
    <t>GOZDNICA</t>
  </si>
  <si>
    <t>ŻAGAŃ</t>
  </si>
  <si>
    <t>ŁĘKNICA</t>
  </si>
  <si>
    <t>ŻARY</t>
  </si>
  <si>
    <t>BOGDANIEC</t>
  </si>
  <si>
    <t>DESZCZNO</t>
  </si>
  <si>
    <t>KŁODAWA</t>
  </si>
  <si>
    <t>LUBISZYN</t>
  </si>
  <si>
    <t>SANTOK</t>
  </si>
  <si>
    <t>BOBROWICE</t>
  </si>
  <si>
    <t>BYTNICA</t>
  </si>
  <si>
    <t>DĄBIE</t>
  </si>
  <si>
    <t>MASZEWO</t>
  </si>
  <si>
    <t>BLEDZEW</t>
  </si>
  <si>
    <t>PRZYTOCZNA</t>
  </si>
  <si>
    <t>PSZCZEW</t>
  </si>
  <si>
    <t>KOLSKO</t>
  </si>
  <si>
    <t>OTYŃ</t>
  </si>
  <si>
    <t>SIEDLISKO</t>
  </si>
  <si>
    <t>GÓRZYCA</t>
  </si>
  <si>
    <t>STARE KUROWO</t>
  </si>
  <si>
    <t>ZWIERZYN</t>
  </si>
  <si>
    <t>KRZESZYCE</t>
  </si>
  <si>
    <t>SŁOŃSK</t>
  </si>
  <si>
    <t>LUBRZA</t>
  </si>
  <si>
    <t>ŁAGÓW</t>
  </si>
  <si>
    <t>SKĄPE</t>
  </si>
  <si>
    <t>SZCZANIEC</t>
  </si>
  <si>
    <t>BOJADŁA</t>
  </si>
  <si>
    <t>ŚWIDNICA</t>
  </si>
  <si>
    <t>TRZEBIECHÓW</t>
  </si>
  <si>
    <t>ZABÓR</t>
  </si>
  <si>
    <t>ZIELONA GÓRA</t>
  </si>
  <si>
    <t>BRZEŹNICA</t>
  </si>
  <si>
    <t>NIEGOSŁAWICE</t>
  </si>
  <si>
    <t>WYMIARKI</t>
  </si>
  <si>
    <t>BRODY</t>
  </si>
  <si>
    <t>LIPINKI ŁUŻYCKIE</t>
  </si>
  <si>
    <t>PRZEWÓZ</t>
  </si>
  <si>
    <t>TRZEBIEL</t>
  </si>
  <si>
    <t>TUPLICE</t>
  </si>
  <si>
    <t>WITNICA</t>
  </si>
  <si>
    <t>KROSNO ODRZAŃSKIE</t>
  </si>
  <si>
    <t>MIĘDZYRZECZ</t>
  </si>
  <si>
    <t>SKWIERZYNA</t>
  </si>
  <si>
    <t>TRZCIEL</t>
  </si>
  <si>
    <t>BYTOM ODRZAŃSKI</t>
  </si>
  <si>
    <t>KOŻUCHÓW</t>
  </si>
  <si>
    <t>NOWE MIASTECZKO</t>
  </si>
  <si>
    <t>CYBINKA</t>
  </si>
  <si>
    <t>OŚNO LUBUSKIE</t>
  </si>
  <si>
    <t>RZEPIN</t>
  </si>
  <si>
    <t>SŁUBICE</t>
  </si>
  <si>
    <t>DOBIEGNIEW</t>
  </si>
  <si>
    <t>DREZDENKO</t>
  </si>
  <si>
    <t>STRZELCE KRAJEŃSKIE</t>
  </si>
  <si>
    <t>LUBNIEWICE</t>
  </si>
  <si>
    <t>SULĘCIN</t>
  </si>
  <si>
    <t>TORZYM</t>
  </si>
  <si>
    <t>ŚWIEBODZIN</t>
  </si>
  <si>
    <t>ZBĄSZYNEK</t>
  </si>
  <si>
    <t>BABIMOST</t>
  </si>
  <si>
    <t>CZERWIEŃSK</t>
  </si>
  <si>
    <t>KARGOWA</t>
  </si>
  <si>
    <t>NOWOGRÓD BOBRZAŃSKI</t>
  </si>
  <si>
    <t>SULECHÓW</t>
  </si>
  <si>
    <t>IŁOWA</t>
  </si>
  <si>
    <t>MAŁOMICE</t>
  </si>
  <si>
    <t>SZPROTAWA</t>
  </si>
  <si>
    <t>JASIEŃ</t>
  </si>
  <si>
    <t>LUBSKO</t>
  </si>
  <si>
    <t>SŁAWA</t>
  </si>
  <si>
    <t>SZLICHTYNGOWA</t>
  </si>
  <si>
    <t>WSCHOWA</t>
  </si>
  <si>
    <t>Z</t>
  </si>
  <si>
    <t>Związek Gmin Gubin w Gubinie</t>
  </si>
  <si>
    <t>Związek Gmin "Bledzew-Przytoczna-Skwierzyna"</t>
  </si>
  <si>
    <t>Związek Międzygminny „EKO-PRZYSZŁOŚĆ</t>
  </si>
  <si>
    <t>Związek Miądzygminny Wodociągów i Kanalizacji Wiejskich</t>
  </si>
  <si>
    <t>Celowy Związek Gmin CZG - 12</t>
  </si>
  <si>
    <t>Związek Międzygminny "Odra-Warta"</t>
  </si>
  <si>
    <t>Turystyczny Związek Gmin w Lubniewicach</t>
  </si>
  <si>
    <t>Łużycki Związek Gmin w Żarach</t>
  </si>
  <si>
    <t>Związek Celowy Gmin</t>
  </si>
  <si>
    <t>Związek Gmin Gorzowskich</t>
  </si>
  <si>
    <t>Tabela: Wskaźnik zadłużenia dla roku 2013 wyliczony wg formuły z art. 243 uofp na podstawie danych: wykonanie lat 2010, 2011 oraz plan III kw. 2012 r.</t>
  </si>
  <si>
    <t xml:space="preserve">stan bazy na dzień 19.11.2012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</si>
</sst>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  <numFmt numFmtId="170" formatCode="#,##0.00_ ;[Red]\-#,##0.00\ "/>
    <numFmt numFmtId="171" formatCode="00000"/>
    <numFmt numFmtId="172" formatCode="0000000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8"/>
      <name val="Arial CE"/>
      <family val="0"/>
    </font>
    <font>
      <b/>
      <sz val="8"/>
      <color indexed="57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9"/>
      <color indexed="10"/>
      <name val="Arial"/>
      <family val="2"/>
    </font>
    <font>
      <i/>
      <sz val="8"/>
      <color indexed="8"/>
      <name val="Arial"/>
      <family val="2"/>
    </font>
    <font>
      <b/>
      <sz val="9"/>
      <color rgb="FFFF0000"/>
      <name val="Arial"/>
      <family val="2"/>
    </font>
    <font>
      <i/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53">
      <alignment/>
      <protection/>
    </xf>
    <xf numFmtId="0" fontId="0" fillId="0" borderId="0" xfId="0" applyFont="1" applyAlignment="1">
      <alignment/>
    </xf>
    <xf numFmtId="0" fontId="6" fillId="0" borderId="0" xfId="53" applyAlignment="1">
      <alignment horizontal="right"/>
      <protection/>
    </xf>
    <xf numFmtId="0" fontId="23" fillId="0" borderId="0" xfId="52" applyFont="1" applyBorder="1" applyAlignment="1">
      <alignment vertical="center"/>
      <protection/>
    </xf>
    <xf numFmtId="0" fontId="22" fillId="0" borderId="0" xfId="52" applyFont="1" applyBorder="1" applyAlignment="1">
      <alignment horizontal="right" vertical="center"/>
      <protection/>
    </xf>
    <xf numFmtId="0" fontId="24" fillId="0" borderId="0" xfId="0" applyFont="1" applyAlignment="1">
      <alignment/>
    </xf>
    <xf numFmtId="0" fontId="26" fillId="0" borderId="0" xfId="52" applyFont="1">
      <alignment/>
      <protection/>
    </xf>
    <xf numFmtId="0" fontId="26" fillId="0" borderId="0" xfId="52" applyFont="1">
      <alignment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1" fontId="26" fillId="24" borderId="10" xfId="52" applyNumberFormat="1" applyFont="1" applyFill="1" applyBorder="1" applyAlignment="1">
      <alignment horizontal="center"/>
      <protection/>
    </xf>
    <xf numFmtId="1" fontId="26" fillId="0" borderId="10" xfId="53" applyNumberFormat="1" applyFont="1" applyBorder="1" applyAlignment="1">
      <alignment horizontal="center"/>
      <protection/>
    </xf>
    <xf numFmtId="166" fontId="26" fillId="0" borderId="10" xfId="53" applyNumberFormat="1" applyFont="1" applyBorder="1" applyAlignment="1">
      <alignment horizontal="center"/>
      <protection/>
    </xf>
    <xf numFmtId="0" fontId="24" fillId="0" borderId="10" xfId="0" applyFont="1" applyBorder="1" applyAlignment="1">
      <alignment/>
    </xf>
    <xf numFmtId="3" fontId="24" fillId="0" borderId="11" xfId="0" applyNumberFormat="1" applyFont="1" applyBorder="1" applyAlignment="1">
      <alignment/>
    </xf>
    <xf numFmtId="169" fontId="24" fillId="0" borderId="10" xfId="56" applyNumberFormat="1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" fontId="22" fillId="0" borderId="12" xfId="52" applyNumberFormat="1" applyFont="1" applyBorder="1" applyAlignment="1">
      <alignment horizontal="center" vertical="center"/>
      <protection/>
    </xf>
    <xf numFmtId="1" fontId="22" fillId="0" borderId="13" xfId="52" applyNumberFormat="1" applyFont="1" applyBorder="1" applyAlignment="1">
      <alignment horizontal="center" vertical="center"/>
      <protection/>
    </xf>
    <xf numFmtId="1" fontId="22" fillId="0" borderId="14" xfId="52" applyNumberFormat="1" applyFont="1" applyBorder="1" applyAlignment="1">
      <alignment horizontal="center" vertical="center"/>
      <protection/>
    </xf>
    <xf numFmtId="1" fontId="22" fillId="0" borderId="0" xfId="52" applyNumberFormat="1" applyFont="1" applyBorder="1" applyAlignment="1">
      <alignment horizontal="center" vertical="center"/>
      <protection/>
    </xf>
    <xf numFmtId="1" fontId="22" fillId="0" borderId="15" xfId="52" applyNumberFormat="1" applyFont="1" applyBorder="1" applyAlignment="1">
      <alignment horizontal="center" vertical="center"/>
      <protection/>
    </xf>
    <xf numFmtId="1" fontId="22" fillId="0" borderId="16" xfId="52" applyNumberFormat="1" applyFont="1" applyBorder="1" applyAlignment="1">
      <alignment horizontal="center" vertical="center"/>
      <protection/>
    </xf>
    <xf numFmtId="0" fontId="22" fillId="0" borderId="12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22" fillId="0" borderId="17" xfId="52" applyFont="1" applyBorder="1" applyAlignment="1">
      <alignment horizontal="center" vertical="center"/>
      <protection/>
    </xf>
    <xf numFmtId="0" fontId="22" fillId="0" borderId="15" xfId="52" applyFont="1" applyBorder="1" applyAlignment="1">
      <alignment horizontal="center" vertical="center"/>
      <protection/>
    </xf>
    <xf numFmtId="0" fontId="22" fillId="0" borderId="16" xfId="52" applyFont="1" applyBorder="1" applyAlignment="1">
      <alignment horizontal="center" vertical="center"/>
      <protection/>
    </xf>
    <xf numFmtId="0" fontId="22" fillId="0" borderId="18" xfId="52" applyFont="1" applyBorder="1" applyAlignment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3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24" fillId="0" borderId="10" xfId="0" applyFont="1" applyBorder="1" applyAlignment="1">
      <alignment horizontal="center"/>
    </xf>
    <xf numFmtId="1" fontId="26" fillId="24" borderId="10" xfId="52" applyNumberFormat="1" applyFont="1" applyFill="1" applyBorder="1" applyAlignment="1">
      <alignment horizontal="center"/>
      <protection/>
    </xf>
    <xf numFmtId="1" fontId="26" fillId="24" borderId="20" xfId="52" applyNumberFormat="1" applyFont="1" applyFill="1" applyBorder="1" applyAlignment="1">
      <alignment horizontal="center"/>
      <protection/>
    </xf>
    <xf numFmtId="0" fontId="22" fillId="0" borderId="10" xfId="52" applyFont="1" applyBorder="1" applyAlignment="1">
      <alignment horizontal="center" vertical="center" wrapText="1"/>
      <protection/>
    </xf>
    <xf numFmtId="1" fontId="22" fillId="0" borderId="21" xfId="52" applyNumberFormat="1" applyFont="1" applyBorder="1" applyAlignment="1">
      <alignment horizontal="center" vertical="center"/>
      <protection/>
    </xf>
    <xf numFmtId="1" fontId="22" fillId="0" borderId="22" xfId="52" applyNumberFormat="1" applyFont="1" applyBorder="1" applyAlignment="1">
      <alignment horizontal="center" vertical="center"/>
      <protection/>
    </xf>
    <xf numFmtId="1" fontId="22" fillId="0" borderId="11" xfId="52" applyNumberFormat="1" applyFon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5">
    <dxf>
      <font>
        <b/>
        <i/>
      </font>
      <fill>
        <patternFill>
          <bgColor rgb="FFFF0000"/>
        </patternFill>
      </fill>
    </dxf>
    <dxf>
      <font>
        <b val="0"/>
        <i val="0"/>
      </font>
      <fill>
        <patternFill>
          <bgColor theme="8" tint="0.7999799847602844"/>
        </patternFill>
      </fill>
    </dxf>
    <dxf>
      <font>
        <b/>
        <i val="0"/>
      </font>
      <fill>
        <patternFill>
          <bgColor theme="8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Q116"/>
  <sheetViews>
    <sheetView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F3" sqref="F3"/>
    </sheetView>
  </sheetViews>
  <sheetFormatPr defaultColWidth="9.140625" defaultRowHeight="12.75"/>
  <cols>
    <col min="1" max="3" width="4.8515625" style="2" customWidth="1"/>
    <col min="4" max="4" width="22.140625" style="2" customWidth="1"/>
    <col min="5" max="5" width="10.7109375" style="2" customWidth="1"/>
    <col min="6" max="6" width="10.28125" style="2" customWidth="1"/>
    <col min="7" max="7" width="10.421875" style="2" customWidth="1"/>
    <col min="8" max="8" width="10.28125" style="2" customWidth="1"/>
    <col min="9" max="9" width="10.421875" style="2" customWidth="1"/>
    <col min="10" max="10" width="10.140625" style="2" customWidth="1"/>
    <col min="11" max="11" width="12.00390625" style="2" customWidth="1"/>
    <col min="12" max="12" width="11.421875" style="2" customWidth="1"/>
    <col min="13" max="13" width="10.7109375" style="2" customWidth="1"/>
    <col min="14" max="14" width="8.00390625" style="2" customWidth="1"/>
    <col min="15" max="15" width="7.28125" style="2" customWidth="1"/>
    <col min="16" max="16" width="8.00390625" style="2" customWidth="1"/>
    <col min="17" max="17" width="7.8515625" style="2" customWidth="1"/>
    <col min="18" max="16384" width="9.140625" style="2" customWidth="1"/>
  </cols>
  <sheetData>
    <row r="1" spans="1:12" ht="12.75">
      <c r="A1" s="37" t="s">
        <v>126</v>
      </c>
      <c r="B1" s="37"/>
      <c r="C1" s="37"/>
      <c r="D1" s="37"/>
      <c r="E1" s="37"/>
      <c r="F1" s="37"/>
      <c r="G1" s="37"/>
      <c r="H1" s="37"/>
      <c r="I1" s="38"/>
      <c r="J1" s="39"/>
      <c r="K1" s="39"/>
      <c r="L1" s="39"/>
    </row>
    <row r="2" spans="1:17" ht="12.75" customHeight="1">
      <c r="A2" s="4"/>
      <c r="B2" s="4"/>
      <c r="C2" s="4"/>
      <c r="D2" s="5"/>
      <c r="E2" s="5"/>
      <c r="F2" s="5"/>
      <c r="G2" s="5"/>
      <c r="H2" s="6"/>
      <c r="I2" s="6"/>
      <c r="J2" s="6"/>
      <c r="K2" s="6"/>
      <c r="L2" s="6"/>
      <c r="M2" s="6"/>
      <c r="N2" s="17" t="s">
        <v>10</v>
      </c>
      <c r="O2" s="17"/>
      <c r="P2" s="17"/>
      <c r="Q2" s="17"/>
    </row>
    <row r="3" spans="1:17" ht="12.75" customHeight="1">
      <c r="A3" s="8"/>
      <c r="B3" s="40" t="s">
        <v>127</v>
      </c>
      <c r="C3" s="41"/>
      <c r="D3" s="41"/>
      <c r="E3" s="8"/>
      <c r="F3" s="8"/>
      <c r="G3" s="7"/>
      <c r="H3" s="6"/>
      <c r="I3" s="6"/>
      <c r="J3" s="6"/>
      <c r="K3" s="6"/>
      <c r="L3" s="6"/>
      <c r="M3" s="6"/>
      <c r="N3" s="17"/>
      <c r="O3" s="17"/>
      <c r="P3" s="17"/>
      <c r="Q3" s="17"/>
    </row>
    <row r="4" spans="1:17" ht="15" customHeight="1">
      <c r="A4" s="46" t="s">
        <v>0</v>
      </c>
      <c r="B4" s="46" t="s">
        <v>1</v>
      </c>
      <c r="C4" s="19" t="s">
        <v>2</v>
      </c>
      <c r="D4" s="20"/>
      <c r="E4" s="25" t="s">
        <v>3</v>
      </c>
      <c r="F4" s="26"/>
      <c r="G4" s="27"/>
      <c r="H4" s="31" t="s">
        <v>6</v>
      </c>
      <c r="I4" s="32"/>
      <c r="J4" s="33"/>
      <c r="K4" s="31" t="s">
        <v>5</v>
      </c>
      <c r="L4" s="32"/>
      <c r="M4" s="32"/>
      <c r="N4" s="17"/>
      <c r="O4" s="17"/>
      <c r="P4" s="17"/>
      <c r="Q4" s="17"/>
    </row>
    <row r="5" spans="1:17" ht="12.75" customHeight="1">
      <c r="A5" s="47"/>
      <c r="B5" s="47"/>
      <c r="C5" s="21"/>
      <c r="D5" s="22"/>
      <c r="E5" s="28"/>
      <c r="F5" s="29"/>
      <c r="G5" s="30"/>
      <c r="H5" s="34"/>
      <c r="I5" s="35"/>
      <c r="J5" s="36"/>
      <c r="K5" s="34"/>
      <c r="L5" s="35"/>
      <c r="M5" s="36"/>
      <c r="N5" s="18"/>
      <c r="O5" s="18"/>
      <c r="P5" s="18"/>
      <c r="Q5" s="18" t="s">
        <v>7</v>
      </c>
    </row>
    <row r="6" spans="1:17" ht="12.75">
      <c r="A6" s="47"/>
      <c r="B6" s="47"/>
      <c r="C6" s="21"/>
      <c r="D6" s="22"/>
      <c r="E6" s="9">
        <f>+techniczny!$D$2</f>
        <v>2010</v>
      </c>
      <c r="F6" s="9">
        <f>+techniczny!$C$2</f>
        <v>2011</v>
      </c>
      <c r="G6" s="9">
        <f>+techniczny!$B$2</f>
        <v>2012</v>
      </c>
      <c r="H6" s="9">
        <f>+techniczny!$D$2</f>
        <v>2010</v>
      </c>
      <c r="I6" s="9">
        <f>+techniczny!$C$2</f>
        <v>2011</v>
      </c>
      <c r="J6" s="9">
        <f>+techniczny!$B$2</f>
        <v>2012</v>
      </c>
      <c r="K6" s="9">
        <f>+techniczny!$D$2</f>
        <v>2010</v>
      </c>
      <c r="L6" s="9">
        <f>+techniczny!$C$2</f>
        <v>2011</v>
      </c>
      <c r="M6" s="9">
        <f>+techniczny!$B$2</f>
        <v>2012</v>
      </c>
      <c r="N6" s="9">
        <f>+techniczny!$D$2</f>
        <v>2010</v>
      </c>
      <c r="O6" s="9">
        <f>+techniczny!$C$2</f>
        <v>2011</v>
      </c>
      <c r="P6" s="9">
        <f>+techniczny!$B$2</f>
        <v>2012</v>
      </c>
      <c r="Q6" s="18"/>
    </row>
    <row r="7" spans="1:17" ht="12.75">
      <c r="A7" s="47"/>
      <c r="B7" s="47"/>
      <c r="C7" s="21"/>
      <c r="D7" s="22"/>
      <c r="E7" s="9" t="str">
        <f>+techniczny!$D$4</f>
        <v>4 kw.</v>
      </c>
      <c r="F7" s="9" t="str">
        <f>+techniczny!$C$4</f>
        <v>4 kw.</v>
      </c>
      <c r="G7" s="9" t="str">
        <f>+techniczny!$B$4</f>
        <v>3 kw.</v>
      </c>
      <c r="H7" s="9" t="str">
        <f>+techniczny!$D$4</f>
        <v>4 kw.</v>
      </c>
      <c r="I7" s="9" t="str">
        <f>+techniczny!$C$4</f>
        <v>4 kw.</v>
      </c>
      <c r="J7" s="9" t="str">
        <f>+techniczny!$B$4</f>
        <v>3 kw.</v>
      </c>
      <c r="K7" s="9" t="str">
        <f>+techniczny!$D$4</f>
        <v>4 kw.</v>
      </c>
      <c r="L7" s="9" t="str">
        <f>+techniczny!$C$4</f>
        <v>4 kw.</v>
      </c>
      <c r="M7" s="9" t="str">
        <f>+techniczny!$B$4</f>
        <v>3 kw.</v>
      </c>
      <c r="N7" s="9" t="str">
        <f>+techniczny!$D$4</f>
        <v>4 kw.</v>
      </c>
      <c r="O7" s="9" t="str">
        <f>+techniczny!$C$4</f>
        <v>4 kw.</v>
      </c>
      <c r="P7" s="9" t="str">
        <f>+techniczny!$B$4</f>
        <v>3 kw.</v>
      </c>
      <c r="Q7" s="18"/>
    </row>
    <row r="8" spans="1:17" ht="12.75">
      <c r="A8" s="47"/>
      <c r="B8" s="47"/>
      <c r="C8" s="21"/>
      <c r="D8" s="22"/>
      <c r="E8" s="9" t="s">
        <v>15</v>
      </c>
      <c r="F8" s="9" t="s">
        <v>15</v>
      </c>
      <c r="G8" s="9" t="s">
        <v>14</v>
      </c>
      <c r="H8" s="9" t="s">
        <v>15</v>
      </c>
      <c r="I8" s="9" t="s">
        <v>15</v>
      </c>
      <c r="J8" s="9" t="s">
        <v>14</v>
      </c>
      <c r="K8" s="9" t="s">
        <v>15</v>
      </c>
      <c r="L8" s="9" t="s">
        <v>15</v>
      </c>
      <c r="M8" s="9" t="s">
        <v>14</v>
      </c>
      <c r="N8" s="9" t="s">
        <v>17</v>
      </c>
      <c r="O8" s="9" t="s">
        <v>17</v>
      </c>
      <c r="P8" s="9" t="s">
        <v>14</v>
      </c>
      <c r="Q8" s="18"/>
    </row>
    <row r="9" spans="1:17" ht="12.75">
      <c r="A9" s="48"/>
      <c r="B9" s="48"/>
      <c r="C9" s="23"/>
      <c r="D9" s="24"/>
      <c r="E9" s="45" t="s">
        <v>4</v>
      </c>
      <c r="F9" s="45"/>
      <c r="G9" s="45"/>
      <c r="H9" s="45"/>
      <c r="I9" s="45"/>
      <c r="J9" s="45"/>
      <c r="K9" s="45"/>
      <c r="L9" s="45"/>
      <c r="M9" s="45"/>
      <c r="N9" s="42" t="s">
        <v>18</v>
      </c>
      <c r="O9" s="42"/>
      <c r="P9" s="42"/>
      <c r="Q9" s="10" t="s">
        <v>18</v>
      </c>
    </row>
    <row r="10" spans="1:17" ht="12.75">
      <c r="A10" s="11">
        <v>4</v>
      </c>
      <c r="B10" s="11">
        <v>5</v>
      </c>
      <c r="C10" s="43">
        <v>6</v>
      </c>
      <c r="D10" s="44"/>
      <c r="E10" s="11">
        <v>7</v>
      </c>
      <c r="F10" s="11">
        <v>8</v>
      </c>
      <c r="G10" s="11">
        <v>9</v>
      </c>
      <c r="H10" s="11">
        <v>10</v>
      </c>
      <c r="I10" s="11">
        <v>11</v>
      </c>
      <c r="J10" s="11">
        <v>12</v>
      </c>
      <c r="K10" s="11">
        <v>13</v>
      </c>
      <c r="L10" s="11">
        <v>14</v>
      </c>
      <c r="M10" s="11">
        <v>15</v>
      </c>
      <c r="N10" s="11">
        <f>+M10+1</f>
        <v>16</v>
      </c>
      <c r="O10" s="11">
        <f>+N10+1</f>
        <v>17</v>
      </c>
      <c r="P10" s="11">
        <f>+O10+1</f>
        <v>18</v>
      </c>
      <c r="Q10" s="11">
        <f>+P10+1</f>
        <v>19</v>
      </c>
    </row>
    <row r="11" spans="1:17" ht="12.75">
      <c r="A11" s="12">
        <v>0</v>
      </c>
      <c r="B11" s="13" t="s">
        <v>19</v>
      </c>
      <c r="C11" s="14"/>
      <c r="D11" s="14" t="s">
        <v>20</v>
      </c>
      <c r="E11" s="15">
        <v>417750708.91</v>
      </c>
      <c r="F11" s="15">
        <v>428971371.75</v>
      </c>
      <c r="G11" s="15">
        <v>429977222.8</v>
      </c>
      <c r="H11" s="15">
        <v>17471375.1</v>
      </c>
      <c r="I11" s="15">
        <v>14156510.91</v>
      </c>
      <c r="J11" s="15">
        <v>16999861</v>
      </c>
      <c r="K11" s="15">
        <v>2916777.93</v>
      </c>
      <c r="L11" s="15">
        <v>5433290.37</v>
      </c>
      <c r="M11" s="15">
        <v>16618745</v>
      </c>
      <c r="N11" s="16">
        <f>+IF(E11&lt;&gt;0,(K11+H11)/E11,0)</f>
        <v>0.048804592296676184</v>
      </c>
      <c r="O11" s="16">
        <f>+IF(F11&lt;&gt;0,(L11+I11)/F11,0)</f>
        <v>0.045666919916084125</v>
      </c>
      <c r="P11" s="16">
        <f>+IF(G11&lt;&gt;0,(M11+J11)/G11,0)</f>
        <v>0.0781869462318877</v>
      </c>
      <c r="Q11" s="16">
        <f>+AVERAGE(N11:P11)</f>
        <v>0.05755281948154933</v>
      </c>
    </row>
    <row r="12" spans="1:17" ht="12.75">
      <c r="A12" s="12">
        <v>0</v>
      </c>
      <c r="B12" s="13" t="s">
        <v>19</v>
      </c>
      <c r="C12" s="14"/>
      <c r="D12" s="14" t="s">
        <v>21</v>
      </c>
      <c r="E12" s="15">
        <v>467580374.34</v>
      </c>
      <c r="F12" s="15">
        <v>471830707.6</v>
      </c>
      <c r="G12" s="15">
        <v>522762211</v>
      </c>
      <c r="H12" s="15">
        <v>11980579.43</v>
      </c>
      <c r="I12" s="15">
        <v>13003763.3</v>
      </c>
      <c r="J12" s="15">
        <v>13630000</v>
      </c>
      <c r="K12" s="15">
        <v>19954626.34</v>
      </c>
      <c r="L12" s="15">
        <v>21574133.94</v>
      </c>
      <c r="M12" s="15">
        <v>1933755</v>
      </c>
      <c r="N12" s="16">
        <f aca="true" t="shared" si="0" ref="N12:N75">+IF(E12&lt;&gt;0,(K12+H12)/E12,0)</f>
        <v>0.06829885838360357</v>
      </c>
      <c r="O12" s="16">
        <f aca="true" t="shared" si="1" ref="O12:O75">+IF(F12&lt;&gt;0,(L12+I12)/F12,0)</f>
        <v>0.07328454185587645</v>
      </c>
      <c r="P12" s="16">
        <f aca="true" t="shared" si="2" ref="P12:P75">+IF(G12&lt;&gt;0,(M12+J12)/G12,0)</f>
        <v>0.029772150076088803</v>
      </c>
      <c r="Q12" s="16">
        <f aca="true" t="shared" si="3" ref="Q12:Q75">+AVERAGE(N12:P12)</f>
        <v>0.057118516771856274</v>
      </c>
    </row>
    <row r="13" spans="1:17" ht="12.75">
      <c r="A13" s="12">
        <v>0</v>
      </c>
      <c r="B13" s="13" t="s">
        <v>22</v>
      </c>
      <c r="C13" s="14"/>
      <c r="D13" s="14" t="s">
        <v>23</v>
      </c>
      <c r="E13" s="15">
        <v>60490036.33</v>
      </c>
      <c r="F13" s="15">
        <v>57074734.88</v>
      </c>
      <c r="G13" s="15">
        <v>56149032</v>
      </c>
      <c r="H13" s="15">
        <v>742648.83</v>
      </c>
      <c r="I13" s="15">
        <v>371933.54</v>
      </c>
      <c r="J13" s="15">
        <v>206313</v>
      </c>
      <c r="K13" s="15">
        <v>-2439612.08</v>
      </c>
      <c r="L13" s="15">
        <v>3709716.29</v>
      </c>
      <c r="M13" s="15">
        <v>-500000</v>
      </c>
      <c r="N13" s="16">
        <f t="shared" si="0"/>
        <v>-0.02805359945135943</v>
      </c>
      <c r="O13" s="16">
        <f t="shared" si="1"/>
        <v>0.07151412684757441</v>
      </c>
      <c r="P13" s="16">
        <f t="shared" si="2"/>
        <v>-0.005230490883618439</v>
      </c>
      <c r="Q13" s="16">
        <f t="shared" si="3"/>
        <v>0.012743345504198846</v>
      </c>
    </row>
    <row r="14" spans="1:17" ht="12.75">
      <c r="A14" s="12">
        <v>0</v>
      </c>
      <c r="B14" s="13" t="s">
        <v>22</v>
      </c>
      <c r="C14" s="14"/>
      <c r="D14" s="14" t="s">
        <v>24</v>
      </c>
      <c r="E14" s="15">
        <v>54158012.92</v>
      </c>
      <c r="F14" s="15">
        <v>69019926.67</v>
      </c>
      <c r="G14" s="15">
        <v>52856373</v>
      </c>
      <c r="H14" s="15">
        <v>384813.2</v>
      </c>
      <c r="I14" s="15">
        <v>111878.56</v>
      </c>
      <c r="J14" s="15">
        <v>306700</v>
      </c>
      <c r="K14" s="15">
        <v>-296058.79</v>
      </c>
      <c r="L14" s="15">
        <v>2979550.83</v>
      </c>
      <c r="M14" s="15">
        <v>-1466567</v>
      </c>
      <c r="N14" s="16">
        <f t="shared" si="0"/>
        <v>0.0016388047717168725</v>
      </c>
      <c r="O14" s="16">
        <f t="shared" si="1"/>
        <v>0.04479038937234501</v>
      </c>
      <c r="P14" s="16">
        <f t="shared" si="2"/>
        <v>-0.021943749337473457</v>
      </c>
      <c r="Q14" s="16">
        <f t="shared" si="3"/>
        <v>0.008161814935529475</v>
      </c>
    </row>
    <row r="15" spans="1:17" ht="12.75">
      <c r="A15" s="12">
        <v>0</v>
      </c>
      <c r="B15" s="13" t="s">
        <v>22</v>
      </c>
      <c r="C15" s="14"/>
      <c r="D15" s="14" t="s">
        <v>25</v>
      </c>
      <c r="E15" s="15">
        <v>51886953.11</v>
      </c>
      <c r="F15" s="15">
        <v>54165211.5</v>
      </c>
      <c r="G15" s="15">
        <v>54047182</v>
      </c>
      <c r="H15" s="15">
        <v>36096.66</v>
      </c>
      <c r="I15" s="15">
        <v>53865.65</v>
      </c>
      <c r="J15" s="15">
        <v>219156</v>
      </c>
      <c r="K15" s="15">
        <v>3008163.18</v>
      </c>
      <c r="L15" s="15">
        <v>1914639.04</v>
      </c>
      <c r="M15" s="15">
        <v>295550</v>
      </c>
      <c r="N15" s="16">
        <f t="shared" si="0"/>
        <v>0.05867100798048769</v>
      </c>
      <c r="O15" s="16">
        <f t="shared" si="1"/>
        <v>0.036342601376161895</v>
      </c>
      <c r="P15" s="16">
        <f t="shared" si="2"/>
        <v>0.009523271722103847</v>
      </c>
      <c r="Q15" s="16">
        <f t="shared" si="3"/>
        <v>0.034845627026251144</v>
      </c>
    </row>
    <row r="16" spans="1:17" ht="12.75">
      <c r="A16" s="12">
        <v>0</v>
      </c>
      <c r="B16" s="13" t="s">
        <v>22</v>
      </c>
      <c r="C16" s="14"/>
      <c r="D16" s="14" t="s">
        <v>26</v>
      </c>
      <c r="E16" s="15">
        <v>82294819.22</v>
      </c>
      <c r="F16" s="15">
        <v>91916229.51</v>
      </c>
      <c r="G16" s="15">
        <v>80470033</v>
      </c>
      <c r="H16" s="15">
        <v>32825.55</v>
      </c>
      <c r="I16" s="15">
        <v>5522873.22</v>
      </c>
      <c r="J16" s="15">
        <v>2355232</v>
      </c>
      <c r="K16" s="15">
        <v>1684715.71</v>
      </c>
      <c r="L16" s="15">
        <v>1450172.62</v>
      </c>
      <c r="M16" s="15">
        <v>805158</v>
      </c>
      <c r="N16" s="16">
        <f t="shared" si="0"/>
        <v>0.02087058792131824</v>
      </c>
      <c r="O16" s="16">
        <f t="shared" si="1"/>
        <v>0.07586305353442907</v>
      </c>
      <c r="P16" s="16">
        <f t="shared" si="2"/>
        <v>0.0392741233248904</v>
      </c>
      <c r="Q16" s="16">
        <f t="shared" si="3"/>
        <v>0.0453359215935459</v>
      </c>
    </row>
    <row r="17" spans="1:17" ht="12.75">
      <c r="A17" s="12">
        <v>0</v>
      </c>
      <c r="B17" s="13" t="s">
        <v>22</v>
      </c>
      <c r="C17" s="14"/>
      <c r="D17" s="14" t="s">
        <v>27</v>
      </c>
      <c r="E17" s="15">
        <v>41113954.27</v>
      </c>
      <c r="F17" s="15">
        <v>54609317.2</v>
      </c>
      <c r="G17" s="15">
        <v>47877876</v>
      </c>
      <c r="H17" s="15">
        <v>1044194.67</v>
      </c>
      <c r="I17" s="15">
        <v>1071287.07</v>
      </c>
      <c r="J17" s="15">
        <v>2265000</v>
      </c>
      <c r="K17" s="15">
        <v>-3088081.88</v>
      </c>
      <c r="L17" s="15">
        <v>-319177.23</v>
      </c>
      <c r="M17" s="15">
        <v>6815000</v>
      </c>
      <c r="N17" s="16">
        <f t="shared" si="0"/>
        <v>-0.04971273734891956</v>
      </c>
      <c r="O17" s="16">
        <f t="shared" si="1"/>
        <v>0.01377255528109771</v>
      </c>
      <c r="P17" s="16">
        <f t="shared" si="2"/>
        <v>0.1896491815969447</v>
      </c>
      <c r="Q17" s="16">
        <f t="shared" si="3"/>
        <v>0.05123633317637428</v>
      </c>
    </row>
    <row r="18" spans="1:17" ht="12.75">
      <c r="A18" s="12">
        <v>0</v>
      </c>
      <c r="B18" s="13" t="s">
        <v>22</v>
      </c>
      <c r="C18" s="14"/>
      <c r="D18" s="14" t="s">
        <v>28</v>
      </c>
      <c r="E18" s="15">
        <v>41095181.63</v>
      </c>
      <c r="F18" s="15">
        <v>60482040.58</v>
      </c>
      <c r="G18" s="15">
        <v>40099548</v>
      </c>
      <c r="H18" s="15">
        <v>0</v>
      </c>
      <c r="I18" s="15">
        <v>143601.92</v>
      </c>
      <c r="J18" s="15">
        <v>819603</v>
      </c>
      <c r="K18" s="15">
        <v>136535.48</v>
      </c>
      <c r="L18" s="15">
        <v>-839348.14</v>
      </c>
      <c r="M18" s="15">
        <v>-8827632</v>
      </c>
      <c r="N18" s="16">
        <f t="shared" si="0"/>
        <v>0.0033224206484666658</v>
      </c>
      <c r="O18" s="16">
        <f t="shared" si="1"/>
        <v>-0.011503352289837706</v>
      </c>
      <c r="P18" s="16">
        <f t="shared" si="2"/>
        <v>-0.19970372234619702</v>
      </c>
      <c r="Q18" s="16">
        <f t="shared" si="3"/>
        <v>-0.06929488466252269</v>
      </c>
    </row>
    <row r="19" spans="1:17" ht="12.75">
      <c r="A19" s="12">
        <v>0</v>
      </c>
      <c r="B19" s="13" t="s">
        <v>22</v>
      </c>
      <c r="C19" s="14"/>
      <c r="D19" s="14" t="s">
        <v>29</v>
      </c>
      <c r="E19" s="15">
        <v>35831495.33</v>
      </c>
      <c r="F19" s="15">
        <v>39408469.86</v>
      </c>
      <c r="G19" s="15">
        <v>43924933.91</v>
      </c>
      <c r="H19" s="15">
        <v>9007</v>
      </c>
      <c r="I19" s="15">
        <v>1739.5</v>
      </c>
      <c r="J19" s="15">
        <v>28825</v>
      </c>
      <c r="K19" s="15">
        <v>463333.52</v>
      </c>
      <c r="L19" s="15">
        <v>2107964.44</v>
      </c>
      <c r="M19" s="15">
        <v>322325</v>
      </c>
      <c r="N19" s="16">
        <f t="shared" si="0"/>
        <v>0.01318227206679069</v>
      </c>
      <c r="O19" s="16">
        <f t="shared" si="1"/>
        <v>0.05353427695860303</v>
      </c>
      <c r="P19" s="16">
        <f t="shared" si="2"/>
        <v>0.007994320508699885</v>
      </c>
      <c r="Q19" s="16">
        <f t="shared" si="3"/>
        <v>0.0249036231780312</v>
      </c>
    </row>
    <row r="20" spans="1:17" ht="12.75">
      <c r="A20" s="12">
        <v>0</v>
      </c>
      <c r="B20" s="13" t="s">
        <v>22</v>
      </c>
      <c r="C20" s="14"/>
      <c r="D20" s="14" t="s">
        <v>30</v>
      </c>
      <c r="E20" s="15">
        <v>58940553.2</v>
      </c>
      <c r="F20" s="15">
        <v>69583595.83</v>
      </c>
      <c r="G20" s="15">
        <v>57535629</v>
      </c>
      <c r="H20" s="15">
        <v>2822271.58</v>
      </c>
      <c r="I20" s="15">
        <v>9596436.6</v>
      </c>
      <c r="J20" s="15">
        <v>3270028</v>
      </c>
      <c r="K20" s="15">
        <v>-4436561.03</v>
      </c>
      <c r="L20" s="15">
        <v>2448433.06</v>
      </c>
      <c r="M20" s="15">
        <v>-38232</v>
      </c>
      <c r="N20" s="16">
        <f t="shared" si="0"/>
        <v>-0.027388433978933202</v>
      </c>
      <c r="O20" s="16">
        <f t="shared" si="1"/>
        <v>0.17309927025655408</v>
      </c>
      <c r="P20" s="16">
        <f t="shared" si="2"/>
        <v>0.056170342727981645</v>
      </c>
      <c r="Q20" s="16">
        <f t="shared" si="3"/>
        <v>0.06729372633520085</v>
      </c>
    </row>
    <row r="21" spans="1:17" ht="12.75">
      <c r="A21" s="12">
        <v>0</v>
      </c>
      <c r="B21" s="13" t="s">
        <v>22</v>
      </c>
      <c r="C21" s="14"/>
      <c r="D21" s="14" t="s">
        <v>31</v>
      </c>
      <c r="E21" s="15">
        <v>64512922.78</v>
      </c>
      <c r="F21" s="15">
        <v>68252325.93</v>
      </c>
      <c r="G21" s="15">
        <v>66116432</v>
      </c>
      <c r="H21" s="15">
        <v>140623.09</v>
      </c>
      <c r="I21" s="15">
        <v>338310.67</v>
      </c>
      <c r="J21" s="15">
        <v>520289</v>
      </c>
      <c r="K21" s="15">
        <v>607262.06</v>
      </c>
      <c r="L21" s="15">
        <v>1301698.11</v>
      </c>
      <c r="M21" s="15">
        <v>-261780</v>
      </c>
      <c r="N21" s="16">
        <f t="shared" si="0"/>
        <v>0.011592795951137031</v>
      </c>
      <c r="O21" s="16">
        <f t="shared" si="1"/>
        <v>0.024028613789396757</v>
      </c>
      <c r="P21" s="16">
        <f t="shared" si="2"/>
        <v>0.0039099054831029</v>
      </c>
      <c r="Q21" s="16">
        <f t="shared" si="3"/>
        <v>0.013177105074545564</v>
      </c>
    </row>
    <row r="22" spans="1:17" ht="12.75">
      <c r="A22" s="12">
        <v>0</v>
      </c>
      <c r="B22" s="13" t="s">
        <v>22</v>
      </c>
      <c r="C22" s="14"/>
      <c r="D22" s="14" t="s">
        <v>32</v>
      </c>
      <c r="E22" s="15">
        <v>73097664.39</v>
      </c>
      <c r="F22" s="15">
        <v>80532312.95</v>
      </c>
      <c r="G22" s="15">
        <v>64640757</v>
      </c>
      <c r="H22" s="15">
        <v>68010.94</v>
      </c>
      <c r="I22" s="15">
        <v>494841.27</v>
      </c>
      <c r="J22" s="15">
        <v>55890</v>
      </c>
      <c r="K22" s="15">
        <v>4102151.1</v>
      </c>
      <c r="L22" s="15">
        <v>5086697.67</v>
      </c>
      <c r="M22" s="15">
        <v>1385451</v>
      </c>
      <c r="N22" s="16">
        <f t="shared" si="0"/>
        <v>0.05704918310044516</v>
      </c>
      <c r="O22" s="16">
        <f t="shared" si="1"/>
        <v>0.06930806698008789</v>
      </c>
      <c r="P22" s="16">
        <f t="shared" si="2"/>
        <v>0.02229771226224965</v>
      </c>
      <c r="Q22" s="16">
        <f t="shared" si="3"/>
        <v>0.0495516541142609</v>
      </c>
    </row>
    <row r="23" spans="1:17" ht="12.75">
      <c r="A23" s="12">
        <v>0</v>
      </c>
      <c r="B23" s="13" t="s">
        <v>22</v>
      </c>
      <c r="C23" s="14"/>
      <c r="D23" s="14" t="s">
        <v>33</v>
      </c>
      <c r="E23" s="15">
        <v>86484966.69</v>
      </c>
      <c r="F23" s="15">
        <v>98128137.03</v>
      </c>
      <c r="G23" s="15">
        <v>90800108</v>
      </c>
      <c r="H23" s="15">
        <v>1501913.52</v>
      </c>
      <c r="I23" s="15">
        <v>317304.1</v>
      </c>
      <c r="J23" s="15">
        <v>31600</v>
      </c>
      <c r="K23" s="15">
        <v>-3556158.84</v>
      </c>
      <c r="L23" s="15">
        <v>2461727.33</v>
      </c>
      <c r="M23" s="15">
        <v>-1464294</v>
      </c>
      <c r="N23" s="16">
        <f t="shared" si="0"/>
        <v>-0.023752628909060172</v>
      </c>
      <c r="O23" s="16">
        <f t="shared" si="1"/>
        <v>0.028320434017313375</v>
      </c>
      <c r="P23" s="16">
        <f t="shared" si="2"/>
        <v>-0.015778549514500577</v>
      </c>
      <c r="Q23" s="16">
        <f t="shared" si="3"/>
        <v>-0.003736914802082458</v>
      </c>
    </row>
    <row r="24" spans="1:17" ht="12.75">
      <c r="A24" s="12">
        <v>0</v>
      </c>
      <c r="B24" s="13" t="s">
        <v>22</v>
      </c>
      <c r="C24" s="14"/>
      <c r="D24" s="14" t="s">
        <v>34</v>
      </c>
      <c r="E24" s="15">
        <v>34241172.16</v>
      </c>
      <c r="F24" s="15">
        <v>35994766.27</v>
      </c>
      <c r="G24" s="15">
        <v>33909930</v>
      </c>
      <c r="H24" s="15">
        <v>139094.26</v>
      </c>
      <c r="I24" s="15">
        <v>417273.81</v>
      </c>
      <c r="J24" s="15">
        <v>62000</v>
      </c>
      <c r="K24" s="15">
        <v>-1468064.27</v>
      </c>
      <c r="L24" s="15">
        <v>1047057.72</v>
      </c>
      <c r="M24" s="15">
        <v>-1076176</v>
      </c>
      <c r="N24" s="16">
        <f t="shared" si="0"/>
        <v>-0.03881204778242031</v>
      </c>
      <c r="O24" s="16">
        <f t="shared" si="1"/>
        <v>0.04068179020849633</v>
      </c>
      <c r="P24" s="16">
        <f t="shared" si="2"/>
        <v>-0.029907935522131716</v>
      </c>
      <c r="Q24" s="16">
        <f t="shared" si="3"/>
        <v>-0.009346064365351901</v>
      </c>
    </row>
    <row r="25" spans="1:17" ht="12.75">
      <c r="A25" s="12">
        <v>0</v>
      </c>
      <c r="B25" s="13" t="s">
        <v>35</v>
      </c>
      <c r="C25" s="14"/>
      <c r="D25" s="14" t="s">
        <v>36</v>
      </c>
      <c r="E25" s="15">
        <v>475304785.88</v>
      </c>
      <c r="F25" s="15">
        <v>498454565.01</v>
      </c>
      <c r="G25" s="15">
        <v>497304577</v>
      </c>
      <c r="H25" s="15">
        <v>2986798.1</v>
      </c>
      <c r="I25" s="15">
        <v>4972778.19</v>
      </c>
      <c r="J25" s="15">
        <v>16330694</v>
      </c>
      <c r="K25" s="15">
        <v>39466934.85</v>
      </c>
      <c r="L25" s="15">
        <v>36340955.58</v>
      </c>
      <c r="M25" s="15">
        <v>20233658</v>
      </c>
      <c r="N25" s="16">
        <f t="shared" si="0"/>
        <v>0.08931896797840845</v>
      </c>
      <c r="O25" s="16">
        <f t="shared" si="1"/>
        <v>0.08288365012600729</v>
      </c>
      <c r="P25" s="16">
        <f t="shared" si="2"/>
        <v>0.07352506630961492</v>
      </c>
      <c r="Q25" s="16">
        <f t="shared" si="3"/>
        <v>0.08190922813801021</v>
      </c>
    </row>
    <row r="26" spans="1:17" ht="12.75">
      <c r="A26" s="12">
        <v>1</v>
      </c>
      <c r="B26" s="13" t="s">
        <v>37</v>
      </c>
      <c r="C26" s="14"/>
      <c r="D26" s="14" t="s">
        <v>38</v>
      </c>
      <c r="E26" s="15">
        <v>55638857.58</v>
      </c>
      <c r="F26" s="15">
        <v>63806954.84</v>
      </c>
      <c r="G26" s="15">
        <v>60891868</v>
      </c>
      <c r="H26" s="15">
        <v>1476220.51</v>
      </c>
      <c r="I26" s="15">
        <v>4292898.28</v>
      </c>
      <c r="J26" s="15">
        <v>3089000</v>
      </c>
      <c r="K26" s="15">
        <v>1137858.03</v>
      </c>
      <c r="L26" s="15">
        <v>1759083.58</v>
      </c>
      <c r="M26" s="15">
        <v>0</v>
      </c>
      <c r="N26" s="16">
        <f t="shared" si="0"/>
        <v>0.046982965749096536</v>
      </c>
      <c r="O26" s="16">
        <f t="shared" si="1"/>
        <v>0.09484831042596735</v>
      </c>
      <c r="P26" s="16">
        <f t="shared" si="2"/>
        <v>0.050729269793464045</v>
      </c>
      <c r="Q26" s="16">
        <f t="shared" si="3"/>
        <v>0.06418684865617598</v>
      </c>
    </row>
    <row r="27" spans="1:17" ht="12.75">
      <c r="A27" s="12">
        <v>1</v>
      </c>
      <c r="B27" s="13" t="s">
        <v>37</v>
      </c>
      <c r="C27" s="14"/>
      <c r="D27" s="14" t="s">
        <v>39</v>
      </c>
      <c r="E27" s="15">
        <v>55769167.53</v>
      </c>
      <c r="F27" s="15">
        <v>51645069.84</v>
      </c>
      <c r="G27" s="15">
        <v>49108558</v>
      </c>
      <c r="H27" s="15">
        <v>7532984.59</v>
      </c>
      <c r="I27" s="15">
        <v>1743563.44</v>
      </c>
      <c r="J27" s="15">
        <v>2322049</v>
      </c>
      <c r="K27" s="15">
        <v>-788242.41</v>
      </c>
      <c r="L27" s="15">
        <v>-759905.01</v>
      </c>
      <c r="M27" s="15">
        <v>-1052288</v>
      </c>
      <c r="N27" s="16">
        <f t="shared" si="0"/>
        <v>0.12094034174657152</v>
      </c>
      <c r="O27" s="16">
        <f t="shared" si="1"/>
        <v>0.019046511758962506</v>
      </c>
      <c r="P27" s="16">
        <f t="shared" si="2"/>
        <v>0.02585620616268146</v>
      </c>
      <c r="Q27" s="16">
        <f t="shared" si="3"/>
        <v>0.05528101988940517</v>
      </c>
    </row>
    <row r="28" spans="1:17" ht="12.75">
      <c r="A28" s="12">
        <v>1</v>
      </c>
      <c r="B28" s="13" t="s">
        <v>37</v>
      </c>
      <c r="C28" s="14"/>
      <c r="D28" s="14" t="s">
        <v>40</v>
      </c>
      <c r="E28" s="15">
        <v>107020455.62</v>
      </c>
      <c r="F28" s="15">
        <v>107097195.91</v>
      </c>
      <c r="G28" s="15">
        <v>126764776</v>
      </c>
      <c r="H28" s="15">
        <v>5092088.68</v>
      </c>
      <c r="I28" s="15">
        <v>5897966.69</v>
      </c>
      <c r="J28" s="15">
        <v>9803500</v>
      </c>
      <c r="K28" s="15">
        <v>6431628.07</v>
      </c>
      <c r="L28" s="15">
        <v>4855024.62</v>
      </c>
      <c r="M28" s="15">
        <v>-8683</v>
      </c>
      <c r="N28" s="16">
        <f t="shared" si="0"/>
        <v>0.10767770220412373</v>
      </c>
      <c r="O28" s="16">
        <f t="shared" si="1"/>
        <v>0.10040404156833728</v>
      </c>
      <c r="P28" s="16">
        <f t="shared" si="2"/>
        <v>0.07726765517260094</v>
      </c>
      <c r="Q28" s="16">
        <f t="shared" si="3"/>
        <v>0.09511646631502065</v>
      </c>
    </row>
    <row r="29" spans="1:17" ht="12.75">
      <c r="A29" s="12">
        <v>1</v>
      </c>
      <c r="B29" s="13" t="s">
        <v>37</v>
      </c>
      <c r="C29" s="14"/>
      <c r="D29" s="14" t="s">
        <v>41</v>
      </c>
      <c r="E29" s="15">
        <v>11183101.34</v>
      </c>
      <c r="F29" s="15">
        <v>10296359.25</v>
      </c>
      <c r="G29" s="15">
        <v>11046623</v>
      </c>
      <c r="H29" s="15">
        <v>1029817.43</v>
      </c>
      <c r="I29" s="15">
        <v>30060.36</v>
      </c>
      <c r="J29" s="15">
        <v>92759</v>
      </c>
      <c r="K29" s="15">
        <v>-105017.85</v>
      </c>
      <c r="L29" s="15">
        <v>-317216.22</v>
      </c>
      <c r="M29" s="15">
        <v>30741</v>
      </c>
      <c r="N29" s="16">
        <f t="shared" si="0"/>
        <v>0.08269616378170101</v>
      </c>
      <c r="O29" s="16">
        <f t="shared" si="1"/>
        <v>-0.027889067681860457</v>
      </c>
      <c r="P29" s="16">
        <f t="shared" si="2"/>
        <v>0.011179887283199581</v>
      </c>
      <c r="Q29" s="16">
        <f t="shared" si="3"/>
        <v>0.021995661127680043</v>
      </c>
    </row>
    <row r="30" spans="1:17" ht="12.75">
      <c r="A30" s="12">
        <v>1</v>
      </c>
      <c r="B30" s="13" t="s">
        <v>37</v>
      </c>
      <c r="C30" s="14"/>
      <c r="D30" s="14" t="s">
        <v>42</v>
      </c>
      <c r="E30" s="15">
        <v>61494841.77</v>
      </c>
      <c r="F30" s="15">
        <v>66149281.82</v>
      </c>
      <c r="G30" s="15">
        <v>68356284.83</v>
      </c>
      <c r="H30" s="15">
        <v>3745003.89</v>
      </c>
      <c r="I30" s="15">
        <v>4056716.12</v>
      </c>
      <c r="J30" s="15">
        <v>4400000</v>
      </c>
      <c r="K30" s="15">
        <v>3116844.3</v>
      </c>
      <c r="L30" s="15">
        <v>724657.5</v>
      </c>
      <c r="M30" s="15">
        <v>-2491659.58</v>
      </c>
      <c r="N30" s="16">
        <f t="shared" si="0"/>
        <v>0.11158412628597937</v>
      </c>
      <c r="O30" s="16">
        <f t="shared" si="1"/>
        <v>0.072281565097119</v>
      </c>
      <c r="P30" s="16">
        <f t="shared" si="2"/>
        <v>0.027917556150776547</v>
      </c>
      <c r="Q30" s="16">
        <f t="shared" si="3"/>
        <v>0.07059441584462497</v>
      </c>
    </row>
    <row r="31" spans="1:17" ht="12.75">
      <c r="A31" s="12">
        <v>1</v>
      </c>
      <c r="B31" s="13" t="s">
        <v>37</v>
      </c>
      <c r="C31" s="14"/>
      <c r="D31" s="14" t="s">
        <v>43</v>
      </c>
      <c r="E31" s="15">
        <v>10676132.4</v>
      </c>
      <c r="F31" s="15">
        <v>10415590.32</v>
      </c>
      <c r="G31" s="15">
        <v>10864219</v>
      </c>
      <c r="H31" s="15">
        <v>315549.95</v>
      </c>
      <c r="I31" s="15">
        <v>134683.84</v>
      </c>
      <c r="J31" s="15">
        <v>170000</v>
      </c>
      <c r="K31" s="15">
        <v>804823.94</v>
      </c>
      <c r="L31" s="15">
        <v>509495.78</v>
      </c>
      <c r="M31" s="15">
        <v>-264007</v>
      </c>
      <c r="N31" s="16">
        <f t="shared" si="0"/>
        <v>0.10494192541111609</v>
      </c>
      <c r="O31" s="16">
        <f t="shared" si="1"/>
        <v>0.06184763419151071</v>
      </c>
      <c r="P31" s="16">
        <f t="shared" si="2"/>
        <v>-0.00865289994614431</v>
      </c>
      <c r="Q31" s="16">
        <f t="shared" si="3"/>
        <v>0.05271221988549416</v>
      </c>
    </row>
    <row r="32" spans="1:17" ht="12.75">
      <c r="A32" s="12">
        <v>1</v>
      </c>
      <c r="B32" s="13" t="s">
        <v>37</v>
      </c>
      <c r="C32" s="14"/>
      <c r="D32" s="14" t="s">
        <v>44</v>
      </c>
      <c r="E32" s="15">
        <v>96739266.47</v>
      </c>
      <c r="F32" s="15">
        <v>112686620.92</v>
      </c>
      <c r="G32" s="15">
        <v>114456249</v>
      </c>
      <c r="H32" s="15">
        <v>4028039.46</v>
      </c>
      <c r="I32" s="15">
        <v>2822921.37</v>
      </c>
      <c r="J32" s="15">
        <v>3000000</v>
      </c>
      <c r="K32" s="15">
        <v>-2005522.69</v>
      </c>
      <c r="L32" s="15">
        <v>7521880.81</v>
      </c>
      <c r="M32" s="15">
        <v>2699652</v>
      </c>
      <c r="N32" s="16">
        <f t="shared" si="0"/>
        <v>0.020906885526439326</v>
      </c>
      <c r="O32" s="16">
        <f t="shared" si="1"/>
        <v>0.09180151197668905</v>
      </c>
      <c r="P32" s="16">
        <f t="shared" si="2"/>
        <v>0.04979764800784272</v>
      </c>
      <c r="Q32" s="16">
        <f t="shared" si="3"/>
        <v>0.05416868183699036</v>
      </c>
    </row>
    <row r="33" spans="1:17" ht="12.75">
      <c r="A33" s="12">
        <v>2</v>
      </c>
      <c r="B33" s="13" t="s">
        <v>37</v>
      </c>
      <c r="C33" s="14"/>
      <c r="D33" s="14" t="s">
        <v>45</v>
      </c>
      <c r="E33" s="15">
        <v>17913869.98</v>
      </c>
      <c r="F33" s="15">
        <v>17877127.7</v>
      </c>
      <c r="G33" s="15">
        <v>19649418</v>
      </c>
      <c r="H33" s="15">
        <v>211802.26</v>
      </c>
      <c r="I33" s="15">
        <v>395934.36</v>
      </c>
      <c r="J33" s="15">
        <v>1000000</v>
      </c>
      <c r="K33" s="15">
        <v>770159.38</v>
      </c>
      <c r="L33" s="15">
        <v>1021055.78</v>
      </c>
      <c r="M33" s="15">
        <v>1163687</v>
      </c>
      <c r="N33" s="16">
        <f t="shared" si="0"/>
        <v>0.05481571771461523</v>
      </c>
      <c r="O33" s="16">
        <f t="shared" si="1"/>
        <v>0.07926274084846416</v>
      </c>
      <c r="P33" s="16">
        <f t="shared" si="2"/>
        <v>0.11011455911823953</v>
      </c>
      <c r="Q33" s="16">
        <f t="shared" si="3"/>
        <v>0.08139767256043963</v>
      </c>
    </row>
    <row r="34" spans="1:17" ht="12.75">
      <c r="A34" s="12">
        <v>2</v>
      </c>
      <c r="B34" s="13" t="s">
        <v>37</v>
      </c>
      <c r="C34" s="14"/>
      <c r="D34" s="14" t="s">
        <v>46</v>
      </c>
      <c r="E34" s="15">
        <v>22636867.73</v>
      </c>
      <c r="F34" s="15">
        <v>22519040.69</v>
      </c>
      <c r="G34" s="15">
        <v>24302573.84</v>
      </c>
      <c r="H34" s="15">
        <v>52452.16</v>
      </c>
      <c r="I34" s="15">
        <v>48488.02</v>
      </c>
      <c r="J34" s="15">
        <v>150100</v>
      </c>
      <c r="K34" s="15">
        <v>1135330.73</v>
      </c>
      <c r="L34" s="15">
        <v>2571628.66</v>
      </c>
      <c r="M34" s="15">
        <v>1962840.4</v>
      </c>
      <c r="N34" s="16">
        <f t="shared" si="0"/>
        <v>0.052471168015257905</v>
      </c>
      <c r="O34" s="16">
        <f t="shared" si="1"/>
        <v>0.11635116771042169</v>
      </c>
      <c r="P34" s="16">
        <f t="shared" si="2"/>
        <v>0.08694307088256953</v>
      </c>
      <c r="Q34" s="16">
        <f t="shared" si="3"/>
        <v>0.08525513553608303</v>
      </c>
    </row>
    <row r="35" spans="1:17" ht="12.75">
      <c r="A35" s="12">
        <v>2</v>
      </c>
      <c r="B35" s="13" t="s">
        <v>37</v>
      </c>
      <c r="C35" s="14"/>
      <c r="D35" s="14" t="s">
        <v>47</v>
      </c>
      <c r="E35" s="15">
        <v>20008247.94</v>
      </c>
      <c r="F35" s="15">
        <v>22049216.14</v>
      </c>
      <c r="G35" s="15">
        <v>24712254.21</v>
      </c>
      <c r="H35" s="15">
        <v>232731.18</v>
      </c>
      <c r="I35" s="15">
        <v>552298.31</v>
      </c>
      <c r="J35" s="15">
        <v>2265500</v>
      </c>
      <c r="K35" s="15">
        <v>1275019.12</v>
      </c>
      <c r="L35" s="15">
        <v>2379016.8</v>
      </c>
      <c r="M35" s="15">
        <v>4011863</v>
      </c>
      <c r="N35" s="16">
        <f t="shared" si="0"/>
        <v>0.07535643823094287</v>
      </c>
      <c r="O35" s="16">
        <f t="shared" si="1"/>
        <v>0.13294418683130563</v>
      </c>
      <c r="P35" s="16">
        <f t="shared" si="2"/>
        <v>0.254018227016288</v>
      </c>
      <c r="Q35" s="16">
        <f t="shared" si="3"/>
        <v>0.15410628402617885</v>
      </c>
    </row>
    <row r="36" spans="1:17" ht="12.75">
      <c r="A36" s="12">
        <v>2</v>
      </c>
      <c r="B36" s="13" t="s">
        <v>37</v>
      </c>
      <c r="C36" s="14"/>
      <c r="D36" s="14" t="s">
        <v>48</v>
      </c>
      <c r="E36" s="15">
        <v>18586282.85</v>
      </c>
      <c r="F36" s="15">
        <v>23038371.94</v>
      </c>
      <c r="G36" s="15">
        <v>19302857.57</v>
      </c>
      <c r="H36" s="15">
        <v>109361.2</v>
      </c>
      <c r="I36" s="15">
        <v>155668.72</v>
      </c>
      <c r="J36" s="15">
        <v>55300</v>
      </c>
      <c r="K36" s="15">
        <v>1696252.34</v>
      </c>
      <c r="L36" s="15">
        <v>1584934.82</v>
      </c>
      <c r="M36" s="15">
        <v>-413981.49</v>
      </c>
      <c r="N36" s="16">
        <f t="shared" si="0"/>
        <v>0.0971476413316286</v>
      </c>
      <c r="O36" s="16">
        <f t="shared" si="1"/>
        <v>0.07555236735187461</v>
      </c>
      <c r="P36" s="16">
        <f t="shared" si="2"/>
        <v>-0.0185817819304357</v>
      </c>
      <c r="Q36" s="16">
        <f t="shared" si="3"/>
        <v>0.05137274225102251</v>
      </c>
    </row>
    <row r="37" spans="1:17" ht="12.75">
      <c r="A37" s="12">
        <v>2</v>
      </c>
      <c r="B37" s="13" t="s">
        <v>37</v>
      </c>
      <c r="C37" s="14"/>
      <c r="D37" s="14" t="s">
        <v>49</v>
      </c>
      <c r="E37" s="15">
        <v>22088605.3</v>
      </c>
      <c r="F37" s="15">
        <v>22544310.98</v>
      </c>
      <c r="G37" s="15">
        <v>21899090</v>
      </c>
      <c r="H37" s="15">
        <v>173242.36</v>
      </c>
      <c r="I37" s="15">
        <v>593900.72</v>
      </c>
      <c r="J37" s="15">
        <v>0</v>
      </c>
      <c r="K37" s="15">
        <v>1265315.3</v>
      </c>
      <c r="L37" s="15">
        <v>2007271.18</v>
      </c>
      <c r="M37" s="15">
        <v>1247135.5</v>
      </c>
      <c r="N37" s="16">
        <f t="shared" si="0"/>
        <v>0.06512668592978119</v>
      </c>
      <c r="O37" s="16">
        <f t="shared" si="1"/>
        <v>0.11538041248222702</v>
      </c>
      <c r="P37" s="16">
        <f t="shared" si="2"/>
        <v>0.05694919286600494</v>
      </c>
      <c r="Q37" s="16">
        <f t="shared" si="3"/>
        <v>0.07915209709267106</v>
      </c>
    </row>
    <row r="38" spans="1:17" ht="12.75">
      <c r="A38" s="12">
        <v>2</v>
      </c>
      <c r="B38" s="13" t="s">
        <v>37</v>
      </c>
      <c r="C38" s="14"/>
      <c r="D38" s="14" t="s">
        <v>50</v>
      </c>
      <c r="E38" s="15">
        <v>11040511.49</v>
      </c>
      <c r="F38" s="15">
        <v>10993319.8</v>
      </c>
      <c r="G38" s="15">
        <v>12321994</v>
      </c>
      <c r="H38" s="15">
        <v>53117.34</v>
      </c>
      <c r="I38" s="15">
        <v>47489.09</v>
      </c>
      <c r="J38" s="15">
        <v>429500</v>
      </c>
      <c r="K38" s="15">
        <v>1902572.17</v>
      </c>
      <c r="L38" s="15">
        <v>442166.42</v>
      </c>
      <c r="M38" s="15">
        <v>-246160.5</v>
      </c>
      <c r="N38" s="16">
        <f t="shared" si="0"/>
        <v>0.17713758205599223</v>
      </c>
      <c r="O38" s="16">
        <f t="shared" si="1"/>
        <v>0.04454118673050883</v>
      </c>
      <c r="P38" s="16">
        <f t="shared" si="2"/>
        <v>0.014879044739025193</v>
      </c>
      <c r="Q38" s="16">
        <f t="shared" si="3"/>
        <v>0.07885260450850874</v>
      </c>
    </row>
    <row r="39" spans="1:17" ht="12.75">
      <c r="A39" s="12">
        <v>2</v>
      </c>
      <c r="B39" s="13" t="s">
        <v>37</v>
      </c>
      <c r="C39" s="14"/>
      <c r="D39" s="14" t="s">
        <v>51</v>
      </c>
      <c r="E39" s="15">
        <v>6613310.05</v>
      </c>
      <c r="F39" s="15">
        <v>7059869.65</v>
      </c>
      <c r="G39" s="15">
        <v>9593740.14</v>
      </c>
      <c r="H39" s="15">
        <v>83023.68</v>
      </c>
      <c r="I39" s="15">
        <v>85428</v>
      </c>
      <c r="J39" s="15">
        <v>100000</v>
      </c>
      <c r="K39" s="15">
        <v>-1200753.78</v>
      </c>
      <c r="L39" s="15">
        <v>127695.73</v>
      </c>
      <c r="M39" s="15">
        <v>746317.32</v>
      </c>
      <c r="N39" s="16">
        <f t="shared" si="0"/>
        <v>-0.16901220289830507</v>
      </c>
      <c r="O39" s="16">
        <f t="shared" si="1"/>
        <v>0.030188054534406306</v>
      </c>
      <c r="P39" s="16">
        <f t="shared" si="2"/>
        <v>0.08821557678755304</v>
      </c>
      <c r="Q39" s="16">
        <f t="shared" si="3"/>
        <v>-0.016869523858781904</v>
      </c>
    </row>
    <row r="40" spans="1:17" ht="12.75">
      <c r="A40" s="12">
        <v>2</v>
      </c>
      <c r="B40" s="13" t="s">
        <v>37</v>
      </c>
      <c r="C40" s="14"/>
      <c r="D40" s="14" t="s">
        <v>52</v>
      </c>
      <c r="E40" s="15">
        <v>13576590.58</v>
      </c>
      <c r="F40" s="15">
        <v>16762798.29</v>
      </c>
      <c r="G40" s="15">
        <v>14968074.78</v>
      </c>
      <c r="H40" s="15">
        <v>63597.15</v>
      </c>
      <c r="I40" s="15">
        <v>142890.3</v>
      </c>
      <c r="J40" s="15">
        <v>133530</v>
      </c>
      <c r="K40" s="15">
        <v>411417.84</v>
      </c>
      <c r="L40" s="15">
        <v>371792.93</v>
      </c>
      <c r="M40" s="15">
        <v>30101.38</v>
      </c>
      <c r="N40" s="16">
        <f t="shared" si="0"/>
        <v>0.03498779661955454</v>
      </c>
      <c r="O40" s="16">
        <f t="shared" si="1"/>
        <v>0.03070389687305603</v>
      </c>
      <c r="P40" s="16">
        <f t="shared" si="2"/>
        <v>0.010932025821960786</v>
      </c>
      <c r="Q40" s="16">
        <f t="shared" si="3"/>
        <v>0.025541239771523786</v>
      </c>
    </row>
    <row r="41" spans="1:17" ht="12.75">
      <c r="A41" s="12">
        <v>2</v>
      </c>
      <c r="B41" s="13" t="s">
        <v>37</v>
      </c>
      <c r="C41" s="14"/>
      <c r="D41" s="14" t="s">
        <v>39</v>
      </c>
      <c r="E41" s="15">
        <v>19071994.88</v>
      </c>
      <c r="F41" s="15">
        <v>19001982.61</v>
      </c>
      <c r="G41" s="15">
        <v>20212914</v>
      </c>
      <c r="H41" s="15">
        <v>374670.18</v>
      </c>
      <c r="I41" s="15">
        <v>135870.77</v>
      </c>
      <c r="J41" s="15">
        <v>750000</v>
      </c>
      <c r="K41" s="15">
        <v>1015359.73</v>
      </c>
      <c r="L41" s="15">
        <v>459888.5</v>
      </c>
      <c r="M41" s="15">
        <v>-717548</v>
      </c>
      <c r="N41" s="16">
        <f t="shared" si="0"/>
        <v>0.0728832992429998</v>
      </c>
      <c r="O41" s="16">
        <f t="shared" si="1"/>
        <v>0.03135247948740229</v>
      </c>
      <c r="P41" s="16">
        <f t="shared" si="2"/>
        <v>0.0016055082409196417</v>
      </c>
      <c r="Q41" s="16">
        <f t="shared" si="3"/>
        <v>0.03528042899044057</v>
      </c>
    </row>
    <row r="42" spans="1:17" ht="12.75">
      <c r="A42" s="12">
        <v>2</v>
      </c>
      <c r="B42" s="13" t="s">
        <v>37</v>
      </c>
      <c r="C42" s="14"/>
      <c r="D42" s="14" t="s">
        <v>53</v>
      </c>
      <c r="E42" s="15">
        <v>7872170.54</v>
      </c>
      <c r="F42" s="15">
        <v>8063304.88</v>
      </c>
      <c r="G42" s="15">
        <v>9117250</v>
      </c>
      <c r="H42" s="15">
        <v>58284.6</v>
      </c>
      <c r="I42" s="15">
        <v>55488.26</v>
      </c>
      <c r="J42" s="15">
        <v>325500</v>
      </c>
      <c r="K42" s="15">
        <v>127062.52</v>
      </c>
      <c r="L42" s="15">
        <v>660148.36</v>
      </c>
      <c r="M42" s="15">
        <v>249044</v>
      </c>
      <c r="N42" s="16">
        <f t="shared" si="0"/>
        <v>0.02354460171539932</v>
      </c>
      <c r="O42" s="16">
        <f t="shared" si="1"/>
        <v>0.08875227101669508</v>
      </c>
      <c r="P42" s="16">
        <f t="shared" si="2"/>
        <v>0.06301724752529546</v>
      </c>
      <c r="Q42" s="16">
        <f t="shared" si="3"/>
        <v>0.058438040085796616</v>
      </c>
    </row>
    <row r="43" spans="1:17" ht="12.75">
      <c r="A43" s="12">
        <v>2</v>
      </c>
      <c r="B43" s="13" t="s">
        <v>37</v>
      </c>
      <c r="C43" s="14"/>
      <c r="D43" s="14" t="s">
        <v>54</v>
      </c>
      <c r="E43" s="15">
        <v>11761341.27</v>
      </c>
      <c r="F43" s="15">
        <v>13119807.08</v>
      </c>
      <c r="G43" s="15">
        <v>13686929.36</v>
      </c>
      <c r="H43" s="15">
        <v>34743.86</v>
      </c>
      <c r="I43" s="15">
        <v>152444.8</v>
      </c>
      <c r="J43" s="15">
        <v>92416</v>
      </c>
      <c r="K43" s="15">
        <v>254332.96</v>
      </c>
      <c r="L43" s="15">
        <v>760206.62</v>
      </c>
      <c r="M43" s="15">
        <v>912903.55</v>
      </c>
      <c r="N43" s="16">
        <f t="shared" si="0"/>
        <v>0.024578558972466583</v>
      </c>
      <c r="O43" s="16">
        <f t="shared" si="1"/>
        <v>0.06956286890767299</v>
      </c>
      <c r="P43" s="16">
        <f t="shared" si="2"/>
        <v>0.07345106587150532</v>
      </c>
      <c r="Q43" s="16">
        <f t="shared" si="3"/>
        <v>0.05586416458388163</v>
      </c>
    </row>
    <row r="44" spans="1:17" ht="12.75">
      <c r="A44" s="12">
        <v>2</v>
      </c>
      <c r="B44" s="13" t="s">
        <v>37</v>
      </c>
      <c r="C44" s="14"/>
      <c r="D44" s="14" t="s">
        <v>55</v>
      </c>
      <c r="E44" s="15">
        <v>21181439.24</v>
      </c>
      <c r="F44" s="15">
        <v>17893897.18</v>
      </c>
      <c r="G44" s="15">
        <v>16918213.15</v>
      </c>
      <c r="H44" s="15">
        <v>34875.15</v>
      </c>
      <c r="I44" s="15">
        <v>209413.85</v>
      </c>
      <c r="J44" s="15">
        <v>200000</v>
      </c>
      <c r="K44" s="15">
        <v>1418594.47</v>
      </c>
      <c r="L44" s="15">
        <v>2173373.56</v>
      </c>
      <c r="M44" s="15">
        <v>777539.94</v>
      </c>
      <c r="N44" s="16">
        <f t="shared" si="0"/>
        <v>0.06861996503312208</v>
      </c>
      <c r="O44" s="16">
        <f t="shared" si="1"/>
        <v>0.13316201529665883</v>
      </c>
      <c r="P44" s="16">
        <f t="shared" si="2"/>
        <v>0.05778033006990458</v>
      </c>
      <c r="Q44" s="16">
        <f t="shared" si="3"/>
        <v>0.0865207701332285</v>
      </c>
    </row>
    <row r="45" spans="1:17" ht="12.75">
      <c r="A45" s="12">
        <v>2</v>
      </c>
      <c r="B45" s="13" t="s">
        <v>37</v>
      </c>
      <c r="C45" s="14"/>
      <c r="D45" s="14" t="s">
        <v>56</v>
      </c>
      <c r="E45" s="15">
        <v>17503627.55</v>
      </c>
      <c r="F45" s="15">
        <v>16311947.52</v>
      </c>
      <c r="G45" s="15">
        <v>17027368</v>
      </c>
      <c r="H45" s="15">
        <v>83138.95</v>
      </c>
      <c r="I45" s="15">
        <v>376904.37</v>
      </c>
      <c r="J45" s="15">
        <v>665000</v>
      </c>
      <c r="K45" s="15">
        <v>2342201.57</v>
      </c>
      <c r="L45" s="15">
        <v>2267445.27</v>
      </c>
      <c r="M45" s="15">
        <v>2291035</v>
      </c>
      <c r="N45" s="16">
        <f t="shared" si="0"/>
        <v>0.13856216450400877</v>
      </c>
      <c r="O45" s="16">
        <f t="shared" si="1"/>
        <v>0.16211121552210586</v>
      </c>
      <c r="P45" s="16">
        <f t="shared" si="2"/>
        <v>0.17360492825432564</v>
      </c>
      <c r="Q45" s="16">
        <f t="shared" si="3"/>
        <v>0.1580927694268134</v>
      </c>
    </row>
    <row r="46" spans="1:17" ht="12.75">
      <c r="A46" s="12">
        <v>2</v>
      </c>
      <c r="B46" s="13" t="s">
        <v>37</v>
      </c>
      <c r="C46" s="14"/>
      <c r="D46" s="14" t="s">
        <v>57</v>
      </c>
      <c r="E46" s="15">
        <v>9108511.14</v>
      </c>
      <c r="F46" s="15">
        <v>10150449.56</v>
      </c>
      <c r="G46" s="15">
        <v>12040718</v>
      </c>
      <c r="H46" s="15">
        <v>221570.81</v>
      </c>
      <c r="I46" s="15">
        <v>335580.55</v>
      </c>
      <c r="J46" s="15">
        <v>471072</v>
      </c>
      <c r="K46" s="15">
        <v>-598687.72</v>
      </c>
      <c r="L46" s="15">
        <v>118177.61</v>
      </c>
      <c r="M46" s="15">
        <v>2781</v>
      </c>
      <c r="N46" s="16">
        <f t="shared" si="0"/>
        <v>-0.04140269515002207</v>
      </c>
      <c r="O46" s="16">
        <f t="shared" si="1"/>
        <v>0.044703257458480486</v>
      </c>
      <c r="P46" s="16">
        <f t="shared" si="2"/>
        <v>0.03935421459085746</v>
      </c>
      <c r="Q46" s="16">
        <f t="shared" si="3"/>
        <v>0.014218258966438626</v>
      </c>
    </row>
    <row r="47" spans="1:17" ht="12.75">
      <c r="A47" s="12">
        <v>2</v>
      </c>
      <c r="B47" s="13" t="s">
        <v>37</v>
      </c>
      <c r="C47" s="14"/>
      <c r="D47" s="14" t="s">
        <v>40</v>
      </c>
      <c r="E47" s="15">
        <v>18551202.14</v>
      </c>
      <c r="F47" s="15">
        <v>16755453.84</v>
      </c>
      <c r="G47" s="15">
        <v>18775790</v>
      </c>
      <c r="H47" s="15">
        <v>144314.9</v>
      </c>
      <c r="I47" s="15">
        <v>230715.12</v>
      </c>
      <c r="J47" s="15">
        <v>200000</v>
      </c>
      <c r="K47" s="15">
        <v>2235590.59</v>
      </c>
      <c r="L47" s="15">
        <v>1354599</v>
      </c>
      <c r="M47" s="15">
        <v>1154153</v>
      </c>
      <c r="N47" s="16">
        <f t="shared" si="0"/>
        <v>0.12828847812878177</v>
      </c>
      <c r="O47" s="16">
        <f t="shared" si="1"/>
        <v>0.09461481229564833</v>
      </c>
      <c r="P47" s="16">
        <f t="shared" si="2"/>
        <v>0.07212229152541651</v>
      </c>
      <c r="Q47" s="16">
        <f t="shared" si="3"/>
        <v>0.09834186064994888</v>
      </c>
    </row>
    <row r="48" spans="1:17" ht="12.75">
      <c r="A48" s="12">
        <v>2</v>
      </c>
      <c r="B48" s="13" t="s">
        <v>37</v>
      </c>
      <c r="C48" s="14"/>
      <c r="D48" s="14" t="s">
        <v>58</v>
      </c>
      <c r="E48" s="15">
        <v>17048955.42</v>
      </c>
      <c r="F48" s="15">
        <v>18289156.91</v>
      </c>
      <c r="G48" s="15">
        <v>19234683</v>
      </c>
      <c r="H48" s="15">
        <v>333153.28</v>
      </c>
      <c r="I48" s="15">
        <v>388256.24</v>
      </c>
      <c r="J48" s="15">
        <v>1000500</v>
      </c>
      <c r="K48" s="15">
        <v>1296132.6</v>
      </c>
      <c r="L48" s="15">
        <v>891625.51</v>
      </c>
      <c r="M48" s="15">
        <v>365570</v>
      </c>
      <c r="N48" s="16">
        <f t="shared" si="0"/>
        <v>0.0955651440139668</v>
      </c>
      <c r="O48" s="16">
        <f t="shared" si="1"/>
        <v>0.06998035810498167</v>
      </c>
      <c r="P48" s="16">
        <f t="shared" si="2"/>
        <v>0.07102118605229939</v>
      </c>
      <c r="Q48" s="16">
        <f t="shared" si="3"/>
        <v>0.07885556272374929</v>
      </c>
    </row>
    <row r="49" spans="1:17" ht="12.75">
      <c r="A49" s="12">
        <v>2</v>
      </c>
      <c r="B49" s="13" t="s">
        <v>37</v>
      </c>
      <c r="C49" s="14"/>
      <c r="D49" s="14" t="s">
        <v>59</v>
      </c>
      <c r="E49" s="15">
        <v>13484540.85</v>
      </c>
      <c r="F49" s="15">
        <v>12290748.62</v>
      </c>
      <c r="G49" s="15">
        <v>12346391</v>
      </c>
      <c r="H49" s="15">
        <v>117076.41</v>
      </c>
      <c r="I49" s="15">
        <v>221285.69</v>
      </c>
      <c r="J49" s="15">
        <v>160000</v>
      </c>
      <c r="K49" s="15">
        <v>-231118.07</v>
      </c>
      <c r="L49" s="15">
        <v>83853.99</v>
      </c>
      <c r="M49" s="15">
        <v>251522</v>
      </c>
      <c r="N49" s="16">
        <f t="shared" si="0"/>
        <v>-0.00845721491510777</v>
      </c>
      <c r="O49" s="16">
        <f t="shared" si="1"/>
        <v>0.024826777394459477</v>
      </c>
      <c r="P49" s="16">
        <f t="shared" si="2"/>
        <v>0.03333135974715202</v>
      </c>
      <c r="Q49" s="16">
        <f t="shared" si="3"/>
        <v>0.016566974075501242</v>
      </c>
    </row>
    <row r="50" spans="1:17" ht="12.75">
      <c r="A50" s="12">
        <v>2</v>
      </c>
      <c r="B50" s="13" t="s">
        <v>37</v>
      </c>
      <c r="C50" s="14"/>
      <c r="D50" s="14" t="s">
        <v>60</v>
      </c>
      <c r="E50" s="15">
        <v>16851897.71</v>
      </c>
      <c r="F50" s="15">
        <v>17813783.8</v>
      </c>
      <c r="G50" s="15">
        <v>16366222</v>
      </c>
      <c r="H50" s="15">
        <v>338657.67</v>
      </c>
      <c r="I50" s="15">
        <v>198132.9</v>
      </c>
      <c r="J50" s="15">
        <v>200000</v>
      </c>
      <c r="K50" s="15">
        <v>-698043.1</v>
      </c>
      <c r="L50" s="15">
        <v>301338.36</v>
      </c>
      <c r="M50" s="15">
        <v>301588</v>
      </c>
      <c r="N50" s="16">
        <f t="shared" si="0"/>
        <v>-0.02132611033989002</v>
      </c>
      <c r="O50" s="16">
        <f t="shared" si="1"/>
        <v>0.02803847097324713</v>
      </c>
      <c r="P50" s="16">
        <f t="shared" si="2"/>
        <v>0.03064775731381378</v>
      </c>
      <c r="Q50" s="16">
        <f t="shared" si="3"/>
        <v>0.012453372649056965</v>
      </c>
    </row>
    <row r="51" spans="1:17" ht="12.75">
      <c r="A51" s="12">
        <v>2</v>
      </c>
      <c r="B51" s="13" t="s">
        <v>37</v>
      </c>
      <c r="C51" s="14"/>
      <c r="D51" s="14" t="s">
        <v>61</v>
      </c>
      <c r="E51" s="15">
        <v>11867461.98</v>
      </c>
      <c r="F51" s="15">
        <v>13436213.93</v>
      </c>
      <c r="G51" s="15">
        <v>14744340.26</v>
      </c>
      <c r="H51" s="15">
        <v>85036.44</v>
      </c>
      <c r="I51" s="15">
        <v>77298.89</v>
      </c>
      <c r="J51" s="15">
        <v>290500</v>
      </c>
      <c r="K51" s="15">
        <v>247760.96</v>
      </c>
      <c r="L51" s="15">
        <v>779097.26</v>
      </c>
      <c r="M51" s="15">
        <v>515100.47</v>
      </c>
      <c r="N51" s="16">
        <f t="shared" si="0"/>
        <v>0.028042845265555255</v>
      </c>
      <c r="O51" s="16">
        <f t="shared" si="1"/>
        <v>0.06373790670955773</v>
      </c>
      <c r="P51" s="16">
        <f t="shared" si="2"/>
        <v>0.054637946208113346</v>
      </c>
      <c r="Q51" s="16">
        <f t="shared" si="3"/>
        <v>0.048806232727742115</v>
      </c>
    </row>
    <row r="52" spans="1:17" ht="12.75">
      <c r="A52" s="12">
        <v>2</v>
      </c>
      <c r="B52" s="13" t="s">
        <v>37</v>
      </c>
      <c r="C52" s="14"/>
      <c r="D52" s="14" t="s">
        <v>62</v>
      </c>
      <c r="E52" s="15">
        <v>15468859.37</v>
      </c>
      <c r="F52" s="15">
        <v>19459298.62</v>
      </c>
      <c r="G52" s="15">
        <v>17267100.42</v>
      </c>
      <c r="H52" s="15">
        <v>83222.14</v>
      </c>
      <c r="I52" s="15">
        <v>32060.65</v>
      </c>
      <c r="J52" s="15">
        <v>100000</v>
      </c>
      <c r="K52" s="15">
        <v>957129.95</v>
      </c>
      <c r="L52" s="15">
        <v>2007399.39</v>
      </c>
      <c r="M52" s="15">
        <v>372431</v>
      </c>
      <c r="N52" s="16">
        <f t="shared" si="0"/>
        <v>0.06725460909015944</v>
      </c>
      <c r="O52" s="16">
        <f t="shared" si="1"/>
        <v>0.10480645165205855</v>
      </c>
      <c r="P52" s="16">
        <f t="shared" si="2"/>
        <v>0.027360181414871274</v>
      </c>
      <c r="Q52" s="16">
        <f t="shared" si="3"/>
        <v>0.06647374738569643</v>
      </c>
    </row>
    <row r="53" spans="1:17" ht="12.75">
      <c r="A53" s="12">
        <v>2</v>
      </c>
      <c r="B53" s="13" t="s">
        <v>37</v>
      </c>
      <c r="C53" s="14"/>
      <c r="D53" s="14" t="s">
        <v>63</v>
      </c>
      <c r="E53" s="15">
        <v>13983771.08</v>
      </c>
      <c r="F53" s="15">
        <v>12607309.21</v>
      </c>
      <c r="G53" s="15">
        <v>15002008.42</v>
      </c>
      <c r="H53" s="15">
        <v>570274.72</v>
      </c>
      <c r="I53" s="15">
        <v>108134.08</v>
      </c>
      <c r="J53" s="15">
        <v>388200</v>
      </c>
      <c r="K53" s="15">
        <v>-660792.61</v>
      </c>
      <c r="L53" s="15">
        <v>698317.48</v>
      </c>
      <c r="M53" s="15">
        <v>263786.12</v>
      </c>
      <c r="N53" s="16">
        <f t="shared" si="0"/>
        <v>-0.006473067206417685</v>
      </c>
      <c r="O53" s="16">
        <f t="shared" si="1"/>
        <v>0.0639669850692906</v>
      </c>
      <c r="P53" s="16">
        <f t="shared" si="2"/>
        <v>0.04345992228152609</v>
      </c>
      <c r="Q53" s="16">
        <f t="shared" si="3"/>
        <v>0.033651280048133</v>
      </c>
    </row>
    <row r="54" spans="1:17" ht="12.75">
      <c r="A54" s="12">
        <v>2</v>
      </c>
      <c r="B54" s="13" t="s">
        <v>37</v>
      </c>
      <c r="C54" s="14"/>
      <c r="D54" s="14" t="s">
        <v>64</v>
      </c>
      <c r="E54" s="15">
        <v>12642555.5</v>
      </c>
      <c r="F54" s="15">
        <v>16208511.45</v>
      </c>
      <c r="G54" s="15">
        <v>15392838</v>
      </c>
      <c r="H54" s="15">
        <v>75105.04</v>
      </c>
      <c r="I54" s="15">
        <v>297442.83</v>
      </c>
      <c r="J54" s="15">
        <v>400000</v>
      </c>
      <c r="K54" s="15">
        <v>764354.88</v>
      </c>
      <c r="L54" s="15">
        <v>786410.22</v>
      </c>
      <c r="M54" s="15">
        <v>980614</v>
      </c>
      <c r="N54" s="16">
        <f t="shared" si="0"/>
        <v>0.06639954398460027</v>
      </c>
      <c r="O54" s="16">
        <f t="shared" si="1"/>
        <v>0.06686937621282922</v>
      </c>
      <c r="P54" s="16">
        <f t="shared" si="2"/>
        <v>0.08969197233154796</v>
      </c>
      <c r="Q54" s="16">
        <f t="shared" si="3"/>
        <v>0.07432029750965914</v>
      </c>
    </row>
    <row r="55" spans="1:17" ht="12.75">
      <c r="A55" s="12">
        <v>2</v>
      </c>
      <c r="B55" s="13" t="s">
        <v>37</v>
      </c>
      <c r="C55" s="14"/>
      <c r="D55" s="14" t="s">
        <v>65</v>
      </c>
      <c r="E55" s="15">
        <v>19142651.29</v>
      </c>
      <c r="F55" s="15">
        <v>22892958.57</v>
      </c>
      <c r="G55" s="15">
        <v>16347343</v>
      </c>
      <c r="H55" s="15">
        <v>245203.71</v>
      </c>
      <c r="I55" s="15">
        <v>111708.44</v>
      </c>
      <c r="J55" s="15">
        <v>100000</v>
      </c>
      <c r="K55" s="15">
        <v>1106373.6</v>
      </c>
      <c r="L55" s="15">
        <v>2155895.5</v>
      </c>
      <c r="M55" s="15">
        <v>1308979</v>
      </c>
      <c r="N55" s="16">
        <f t="shared" si="0"/>
        <v>0.07060554410799175</v>
      </c>
      <c r="O55" s="16">
        <f t="shared" si="1"/>
        <v>0.09905246336188167</v>
      </c>
      <c r="P55" s="16">
        <f t="shared" si="2"/>
        <v>0.08619009217583555</v>
      </c>
      <c r="Q55" s="16">
        <f t="shared" si="3"/>
        <v>0.085282699881903</v>
      </c>
    </row>
    <row r="56" spans="1:17" ht="12.75">
      <c r="A56" s="12">
        <v>2</v>
      </c>
      <c r="B56" s="13" t="s">
        <v>37</v>
      </c>
      <c r="C56" s="14"/>
      <c r="D56" s="14" t="s">
        <v>66</v>
      </c>
      <c r="E56" s="15">
        <v>22980727.71</v>
      </c>
      <c r="F56" s="15">
        <v>20374042</v>
      </c>
      <c r="G56" s="15">
        <v>16472970.13</v>
      </c>
      <c r="H56" s="15">
        <v>99784.2</v>
      </c>
      <c r="I56" s="15">
        <v>79700</v>
      </c>
      <c r="J56" s="15">
        <v>344294.28</v>
      </c>
      <c r="K56" s="15">
        <v>1595526.25</v>
      </c>
      <c r="L56" s="15">
        <v>1272626.74</v>
      </c>
      <c r="M56" s="15">
        <v>263967</v>
      </c>
      <c r="N56" s="16">
        <f t="shared" si="0"/>
        <v>0.07377096458361021</v>
      </c>
      <c r="O56" s="16">
        <f t="shared" si="1"/>
        <v>0.06637498538581593</v>
      </c>
      <c r="P56" s="16">
        <f t="shared" si="2"/>
        <v>0.03692480926024723</v>
      </c>
      <c r="Q56" s="16">
        <f t="shared" si="3"/>
        <v>0.05902358640989112</v>
      </c>
    </row>
    <row r="57" spans="1:17" ht="12.75">
      <c r="A57" s="12">
        <v>2</v>
      </c>
      <c r="B57" s="13" t="s">
        <v>37</v>
      </c>
      <c r="C57" s="14"/>
      <c r="D57" s="14" t="s">
        <v>67</v>
      </c>
      <c r="E57" s="15">
        <v>15953588.43</v>
      </c>
      <c r="F57" s="15">
        <v>16604049.79</v>
      </c>
      <c r="G57" s="15">
        <v>18573186</v>
      </c>
      <c r="H57" s="15">
        <v>932723.37</v>
      </c>
      <c r="I57" s="15">
        <v>428197.14</v>
      </c>
      <c r="J57" s="15">
        <v>1520661</v>
      </c>
      <c r="K57" s="15">
        <v>-62713.54</v>
      </c>
      <c r="L57" s="15">
        <v>691182.58</v>
      </c>
      <c r="M57" s="15">
        <v>2468499</v>
      </c>
      <c r="N57" s="16">
        <f t="shared" si="0"/>
        <v>0.054533801835077174</v>
      </c>
      <c r="O57" s="16">
        <f t="shared" si="1"/>
        <v>0.06741606621019414</v>
      </c>
      <c r="P57" s="16">
        <f t="shared" si="2"/>
        <v>0.21478059822369733</v>
      </c>
      <c r="Q57" s="16">
        <f t="shared" si="3"/>
        <v>0.11224348875632288</v>
      </c>
    </row>
    <row r="58" spans="1:17" ht="12.75">
      <c r="A58" s="12">
        <v>2</v>
      </c>
      <c r="B58" s="13" t="s">
        <v>37</v>
      </c>
      <c r="C58" s="14"/>
      <c r="D58" s="14" t="s">
        <v>68</v>
      </c>
      <c r="E58" s="15">
        <v>11131875.15</v>
      </c>
      <c r="F58" s="15">
        <v>10869485.9</v>
      </c>
      <c r="G58" s="15">
        <v>13746067</v>
      </c>
      <c r="H58" s="15">
        <v>66856.25</v>
      </c>
      <c r="I58" s="15">
        <v>72417</v>
      </c>
      <c r="J58" s="15">
        <v>92000</v>
      </c>
      <c r="K58" s="15">
        <v>1519302.01</v>
      </c>
      <c r="L58" s="15">
        <v>1000764.85</v>
      </c>
      <c r="M58" s="15">
        <v>1355650</v>
      </c>
      <c r="N58" s="16">
        <f t="shared" si="0"/>
        <v>0.1424879670879169</v>
      </c>
      <c r="O58" s="16">
        <f t="shared" si="1"/>
        <v>0.09873345067773628</v>
      </c>
      <c r="P58" s="16">
        <f t="shared" si="2"/>
        <v>0.1053137599285672</v>
      </c>
      <c r="Q58" s="16">
        <f t="shared" si="3"/>
        <v>0.11551172589807346</v>
      </c>
    </row>
    <row r="59" spans="1:17" ht="12.75">
      <c r="A59" s="12">
        <v>2</v>
      </c>
      <c r="B59" s="13" t="s">
        <v>37</v>
      </c>
      <c r="C59" s="14"/>
      <c r="D59" s="14" t="s">
        <v>69</v>
      </c>
      <c r="E59" s="15">
        <v>8275069.78</v>
      </c>
      <c r="F59" s="15">
        <v>8737033.92</v>
      </c>
      <c r="G59" s="15">
        <v>10262507.18</v>
      </c>
      <c r="H59" s="15">
        <v>215079.2</v>
      </c>
      <c r="I59" s="15">
        <v>142397.8</v>
      </c>
      <c r="J59" s="15">
        <v>30000</v>
      </c>
      <c r="K59" s="15">
        <v>42394.55</v>
      </c>
      <c r="L59" s="15">
        <v>198637.13</v>
      </c>
      <c r="M59" s="15">
        <v>260003.23</v>
      </c>
      <c r="N59" s="16">
        <f t="shared" si="0"/>
        <v>0.031114390191885485</v>
      </c>
      <c r="O59" s="16">
        <f t="shared" si="1"/>
        <v>0.03903326153047601</v>
      </c>
      <c r="P59" s="16">
        <f t="shared" si="2"/>
        <v>0.028258516648365452</v>
      </c>
      <c r="Q59" s="16">
        <f t="shared" si="3"/>
        <v>0.03280205612357565</v>
      </c>
    </row>
    <row r="60" spans="1:17" ht="12.75">
      <c r="A60" s="12">
        <v>2</v>
      </c>
      <c r="B60" s="13" t="s">
        <v>37</v>
      </c>
      <c r="C60" s="14"/>
      <c r="D60" s="14" t="s">
        <v>70</v>
      </c>
      <c r="E60" s="15">
        <v>21007132.9</v>
      </c>
      <c r="F60" s="15">
        <v>19492832.99</v>
      </c>
      <c r="G60" s="15">
        <v>21388396</v>
      </c>
      <c r="H60" s="15">
        <v>654629.93</v>
      </c>
      <c r="I60" s="15">
        <v>1239906.5</v>
      </c>
      <c r="J60" s="15">
        <v>1500000</v>
      </c>
      <c r="K60" s="15">
        <v>953978.22</v>
      </c>
      <c r="L60" s="15">
        <v>438283.58</v>
      </c>
      <c r="M60" s="15">
        <v>104189</v>
      </c>
      <c r="N60" s="16">
        <f t="shared" si="0"/>
        <v>0.07657437869591428</v>
      </c>
      <c r="O60" s="16">
        <f t="shared" si="1"/>
        <v>0.0860926721560138</v>
      </c>
      <c r="P60" s="16">
        <f t="shared" si="2"/>
        <v>0.07500277253142311</v>
      </c>
      <c r="Q60" s="16">
        <f t="shared" si="3"/>
        <v>0.07922327446111706</v>
      </c>
    </row>
    <row r="61" spans="1:17" ht="12.75">
      <c r="A61" s="12">
        <v>2</v>
      </c>
      <c r="B61" s="13" t="s">
        <v>37</v>
      </c>
      <c r="C61" s="14"/>
      <c r="D61" s="14" t="s">
        <v>71</v>
      </c>
      <c r="E61" s="15">
        <v>9347951.77</v>
      </c>
      <c r="F61" s="15">
        <v>9570970.45</v>
      </c>
      <c r="G61" s="15">
        <v>10140520.4</v>
      </c>
      <c r="H61" s="15">
        <v>216008.09</v>
      </c>
      <c r="I61" s="15">
        <v>238476.23</v>
      </c>
      <c r="J61" s="15">
        <v>250000</v>
      </c>
      <c r="K61" s="15">
        <v>76123.55</v>
      </c>
      <c r="L61" s="15">
        <v>270426.8</v>
      </c>
      <c r="M61" s="15">
        <v>80529</v>
      </c>
      <c r="N61" s="16">
        <f t="shared" si="0"/>
        <v>0.031250871547874925</v>
      </c>
      <c r="O61" s="16">
        <f t="shared" si="1"/>
        <v>0.053171518254974875</v>
      </c>
      <c r="P61" s="16">
        <f t="shared" si="2"/>
        <v>0.032594875505600286</v>
      </c>
      <c r="Q61" s="16">
        <f t="shared" si="3"/>
        <v>0.039005755102816696</v>
      </c>
    </row>
    <row r="62" spans="1:17" ht="12.75">
      <c r="A62" s="12">
        <v>2</v>
      </c>
      <c r="B62" s="13" t="s">
        <v>37</v>
      </c>
      <c r="C62" s="14"/>
      <c r="D62" s="14" t="s">
        <v>72</v>
      </c>
      <c r="E62" s="15">
        <v>10089813.98</v>
      </c>
      <c r="F62" s="15">
        <v>10895902.36</v>
      </c>
      <c r="G62" s="15">
        <v>13579952</v>
      </c>
      <c r="H62" s="15">
        <v>17835.4</v>
      </c>
      <c r="I62" s="15">
        <v>236101.72</v>
      </c>
      <c r="J62" s="15">
        <v>250000</v>
      </c>
      <c r="K62" s="15">
        <v>784962.03</v>
      </c>
      <c r="L62" s="15">
        <v>748911.17</v>
      </c>
      <c r="M62" s="15">
        <v>459312</v>
      </c>
      <c r="N62" s="16">
        <f t="shared" si="0"/>
        <v>0.07956513683912338</v>
      </c>
      <c r="O62" s="16">
        <f t="shared" si="1"/>
        <v>0.09040213994722325</v>
      </c>
      <c r="P62" s="16">
        <f t="shared" si="2"/>
        <v>0.052232290659053875</v>
      </c>
      <c r="Q62" s="16">
        <f t="shared" si="3"/>
        <v>0.07406652248180016</v>
      </c>
    </row>
    <row r="63" spans="1:17" ht="12.75">
      <c r="A63" s="12">
        <v>2</v>
      </c>
      <c r="B63" s="13" t="s">
        <v>37</v>
      </c>
      <c r="C63" s="14"/>
      <c r="D63" s="14" t="s">
        <v>73</v>
      </c>
      <c r="E63" s="15">
        <v>47436211.91</v>
      </c>
      <c r="F63" s="15">
        <v>51862340.7</v>
      </c>
      <c r="G63" s="15">
        <v>62026640</v>
      </c>
      <c r="H63" s="15">
        <v>551388.66</v>
      </c>
      <c r="I63" s="15">
        <v>1482266.4</v>
      </c>
      <c r="J63" s="15">
        <v>2923300</v>
      </c>
      <c r="K63" s="15">
        <v>3640888.02</v>
      </c>
      <c r="L63" s="15">
        <v>4057264.27</v>
      </c>
      <c r="M63" s="15">
        <v>4181575</v>
      </c>
      <c r="N63" s="16">
        <f t="shared" si="0"/>
        <v>0.08837713871322489</v>
      </c>
      <c r="O63" s="16">
        <f t="shared" si="1"/>
        <v>0.10681219928046941</v>
      </c>
      <c r="P63" s="16">
        <f t="shared" si="2"/>
        <v>0.11454554043230457</v>
      </c>
      <c r="Q63" s="16">
        <f t="shared" si="3"/>
        <v>0.10324495947533296</v>
      </c>
    </row>
    <row r="64" spans="1:17" ht="12.75">
      <c r="A64" s="12">
        <v>2</v>
      </c>
      <c r="B64" s="13" t="s">
        <v>37</v>
      </c>
      <c r="C64" s="14"/>
      <c r="D64" s="14" t="s">
        <v>74</v>
      </c>
      <c r="E64" s="15">
        <v>10272325.33</v>
      </c>
      <c r="F64" s="15">
        <v>11328570.79</v>
      </c>
      <c r="G64" s="15">
        <v>11507217</v>
      </c>
      <c r="H64" s="15">
        <v>56556.55</v>
      </c>
      <c r="I64" s="15">
        <v>61809.54</v>
      </c>
      <c r="J64" s="15">
        <v>101000</v>
      </c>
      <c r="K64" s="15">
        <v>26289.7</v>
      </c>
      <c r="L64" s="15">
        <v>144776.95</v>
      </c>
      <c r="M64" s="15">
        <v>186481</v>
      </c>
      <c r="N64" s="16">
        <f t="shared" si="0"/>
        <v>0.008064994763946013</v>
      </c>
      <c r="O64" s="16">
        <f t="shared" si="1"/>
        <v>0.018235882869034006</v>
      </c>
      <c r="P64" s="16">
        <f t="shared" si="2"/>
        <v>0.024982669571626225</v>
      </c>
      <c r="Q64" s="16">
        <f t="shared" si="3"/>
        <v>0.01709451573486875</v>
      </c>
    </row>
    <row r="65" spans="1:17" ht="12.75">
      <c r="A65" s="12">
        <v>2</v>
      </c>
      <c r="B65" s="13" t="s">
        <v>37</v>
      </c>
      <c r="C65" s="14"/>
      <c r="D65" s="14" t="s">
        <v>75</v>
      </c>
      <c r="E65" s="15">
        <v>14157586.97</v>
      </c>
      <c r="F65" s="15">
        <v>15173847.24</v>
      </c>
      <c r="G65" s="15">
        <v>15412021</v>
      </c>
      <c r="H65" s="15">
        <v>40050.88</v>
      </c>
      <c r="I65" s="15">
        <v>7997</v>
      </c>
      <c r="J65" s="15">
        <v>44600</v>
      </c>
      <c r="K65" s="15">
        <v>1233557.2</v>
      </c>
      <c r="L65" s="15">
        <v>1002757.52</v>
      </c>
      <c r="M65" s="15">
        <v>397543</v>
      </c>
      <c r="N65" s="16">
        <f t="shared" si="0"/>
        <v>0.08995940358330709</v>
      </c>
      <c r="O65" s="16">
        <f t="shared" si="1"/>
        <v>0.06661161826748428</v>
      </c>
      <c r="P65" s="16">
        <f t="shared" si="2"/>
        <v>0.028688190860887097</v>
      </c>
      <c r="Q65" s="16">
        <f t="shared" si="3"/>
        <v>0.061753070903892815</v>
      </c>
    </row>
    <row r="66" spans="1:17" ht="12.75">
      <c r="A66" s="12">
        <v>2</v>
      </c>
      <c r="B66" s="13" t="s">
        <v>37</v>
      </c>
      <c r="C66" s="14"/>
      <c r="D66" s="14" t="s">
        <v>76</v>
      </c>
      <c r="E66" s="15">
        <v>6161174.43</v>
      </c>
      <c r="F66" s="15">
        <v>8596521.37</v>
      </c>
      <c r="G66" s="15">
        <v>7066302</v>
      </c>
      <c r="H66" s="15">
        <v>8862.6</v>
      </c>
      <c r="I66" s="15">
        <v>145521.9</v>
      </c>
      <c r="J66" s="15">
        <v>52000</v>
      </c>
      <c r="K66" s="15">
        <v>64816</v>
      </c>
      <c r="L66" s="15">
        <v>-3872.31</v>
      </c>
      <c r="M66" s="15">
        <v>165619</v>
      </c>
      <c r="N66" s="16">
        <f t="shared" si="0"/>
        <v>0.01195853174376042</v>
      </c>
      <c r="O66" s="16">
        <f t="shared" si="1"/>
        <v>0.016477547592020934</v>
      </c>
      <c r="P66" s="16">
        <f t="shared" si="2"/>
        <v>0.03079673073695407</v>
      </c>
      <c r="Q66" s="16">
        <f t="shared" si="3"/>
        <v>0.019744270024245142</v>
      </c>
    </row>
    <row r="67" spans="1:17" ht="12.75">
      <c r="A67" s="12">
        <v>2</v>
      </c>
      <c r="B67" s="13" t="s">
        <v>37</v>
      </c>
      <c r="C67" s="14"/>
      <c r="D67" s="14" t="s">
        <v>42</v>
      </c>
      <c r="E67" s="15">
        <v>19319682.65</v>
      </c>
      <c r="F67" s="15">
        <v>17651608.86</v>
      </c>
      <c r="G67" s="15">
        <v>19656270</v>
      </c>
      <c r="H67" s="15">
        <v>1000986.74</v>
      </c>
      <c r="I67" s="15">
        <v>209765.37</v>
      </c>
      <c r="J67" s="15">
        <v>767528</v>
      </c>
      <c r="K67" s="15">
        <v>1954611.34</v>
      </c>
      <c r="L67" s="15">
        <v>670130.22</v>
      </c>
      <c r="M67" s="15">
        <v>-210851</v>
      </c>
      <c r="N67" s="16">
        <f t="shared" si="0"/>
        <v>0.15298377998978158</v>
      </c>
      <c r="O67" s="16">
        <f t="shared" si="1"/>
        <v>0.049847897547396706</v>
      </c>
      <c r="P67" s="16">
        <f t="shared" si="2"/>
        <v>0.028320581676991616</v>
      </c>
      <c r="Q67" s="16">
        <f t="shared" si="3"/>
        <v>0.07705075307138996</v>
      </c>
    </row>
    <row r="68" spans="1:17" ht="12.75">
      <c r="A68" s="12">
        <v>2</v>
      </c>
      <c r="B68" s="13" t="s">
        <v>37</v>
      </c>
      <c r="C68" s="14"/>
      <c r="D68" s="14" t="s">
        <v>77</v>
      </c>
      <c r="E68" s="15">
        <v>8910027.78</v>
      </c>
      <c r="F68" s="15">
        <v>10568417.86</v>
      </c>
      <c r="G68" s="15">
        <v>10164980</v>
      </c>
      <c r="H68" s="15">
        <v>120499.98</v>
      </c>
      <c r="I68" s="15">
        <v>153821.34</v>
      </c>
      <c r="J68" s="15">
        <v>459000</v>
      </c>
      <c r="K68" s="15">
        <v>638386.83</v>
      </c>
      <c r="L68" s="15">
        <v>658458</v>
      </c>
      <c r="M68" s="15">
        <v>303695</v>
      </c>
      <c r="N68" s="16">
        <f t="shared" si="0"/>
        <v>0.08517221592770388</v>
      </c>
      <c r="O68" s="16">
        <f t="shared" si="1"/>
        <v>0.07685912411491269</v>
      </c>
      <c r="P68" s="16">
        <f t="shared" si="2"/>
        <v>0.07503162819798957</v>
      </c>
      <c r="Q68" s="16">
        <f t="shared" si="3"/>
        <v>0.07902098941353537</v>
      </c>
    </row>
    <row r="69" spans="1:17" ht="12.75">
      <c r="A69" s="12">
        <v>2</v>
      </c>
      <c r="B69" s="13" t="s">
        <v>37</v>
      </c>
      <c r="C69" s="14"/>
      <c r="D69" s="14" t="s">
        <v>78</v>
      </c>
      <c r="E69" s="15">
        <v>8455559.16</v>
      </c>
      <c r="F69" s="15">
        <v>8958139.85</v>
      </c>
      <c r="G69" s="15">
        <v>10475103</v>
      </c>
      <c r="H69" s="15">
        <v>80884.3</v>
      </c>
      <c r="I69" s="15">
        <v>92784</v>
      </c>
      <c r="J69" s="15">
        <v>300000</v>
      </c>
      <c r="K69" s="15">
        <v>111029.72</v>
      </c>
      <c r="L69" s="15">
        <v>402971.69</v>
      </c>
      <c r="M69" s="15">
        <v>-116159</v>
      </c>
      <c r="N69" s="16">
        <f t="shared" si="0"/>
        <v>0.022696786382605125</v>
      </c>
      <c r="O69" s="16">
        <f t="shared" si="1"/>
        <v>0.0553413653170418</v>
      </c>
      <c r="P69" s="16">
        <f t="shared" si="2"/>
        <v>0.01755028088983946</v>
      </c>
      <c r="Q69" s="16">
        <f t="shared" si="3"/>
        <v>0.03186281086316212</v>
      </c>
    </row>
    <row r="70" spans="1:17" ht="12.75">
      <c r="A70" s="12">
        <v>2</v>
      </c>
      <c r="B70" s="13" t="s">
        <v>37</v>
      </c>
      <c r="C70" s="14"/>
      <c r="D70" s="14" t="s">
        <v>79</v>
      </c>
      <c r="E70" s="15">
        <v>10603583.75</v>
      </c>
      <c r="F70" s="15">
        <v>9690301.95</v>
      </c>
      <c r="G70" s="15">
        <v>13259022</v>
      </c>
      <c r="H70" s="15">
        <v>21740.52</v>
      </c>
      <c r="I70" s="15">
        <v>199686.67</v>
      </c>
      <c r="J70" s="15">
        <v>485000</v>
      </c>
      <c r="K70" s="15">
        <v>475232.64</v>
      </c>
      <c r="L70" s="15">
        <v>257475</v>
      </c>
      <c r="M70" s="15">
        <v>264676</v>
      </c>
      <c r="N70" s="16">
        <f t="shared" si="0"/>
        <v>0.046868414652734745</v>
      </c>
      <c r="O70" s="16">
        <f t="shared" si="1"/>
        <v>0.04717723682490617</v>
      </c>
      <c r="P70" s="16">
        <f t="shared" si="2"/>
        <v>0.05654082178911838</v>
      </c>
      <c r="Q70" s="16">
        <f t="shared" si="3"/>
        <v>0.05019549108891976</v>
      </c>
    </row>
    <row r="71" spans="1:17" ht="12.75">
      <c r="A71" s="12">
        <v>2</v>
      </c>
      <c r="B71" s="13" t="s">
        <v>37</v>
      </c>
      <c r="C71" s="14"/>
      <c r="D71" s="14" t="s">
        <v>80</v>
      </c>
      <c r="E71" s="15">
        <v>16117408.14</v>
      </c>
      <c r="F71" s="15">
        <v>15067448.55</v>
      </c>
      <c r="G71" s="15">
        <v>15349021</v>
      </c>
      <c r="H71" s="15">
        <v>1261448.72</v>
      </c>
      <c r="I71" s="15">
        <v>78684.72</v>
      </c>
      <c r="J71" s="15">
        <v>87400</v>
      </c>
      <c r="K71" s="15">
        <v>1068442.49</v>
      </c>
      <c r="L71" s="15">
        <v>572088.99</v>
      </c>
      <c r="M71" s="15">
        <v>-824526</v>
      </c>
      <c r="N71" s="16">
        <f t="shared" si="0"/>
        <v>0.14455743688823655</v>
      </c>
      <c r="O71" s="16">
        <f t="shared" si="1"/>
        <v>0.043190703976221635</v>
      </c>
      <c r="P71" s="16">
        <f t="shared" si="2"/>
        <v>-0.048024300702956886</v>
      </c>
      <c r="Q71" s="16">
        <f t="shared" si="3"/>
        <v>0.0465746133871671</v>
      </c>
    </row>
    <row r="72" spans="1:17" ht="12.75">
      <c r="A72" s="12">
        <v>2</v>
      </c>
      <c r="B72" s="13" t="s">
        <v>37</v>
      </c>
      <c r="C72" s="14"/>
      <c r="D72" s="14" t="s">
        <v>81</v>
      </c>
      <c r="E72" s="15">
        <v>8190307.31</v>
      </c>
      <c r="F72" s="15">
        <v>8440168</v>
      </c>
      <c r="G72" s="15">
        <v>8795957.11</v>
      </c>
      <c r="H72" s="15">
        <v>137103.9</v>
      </c>
      <c r="I72" s="15">
        <v>38603.4</v>
      </c>
      <c r="J72" s="15">
        <v>100000</v>
      </c>
      <c r="K72" s="15">
        <v>532446.54</v>
      </c>
      <c r="L72" s="15">
        <v>411973.86</v>
      </c>
      <c r="M72" s="15">
        <v>152430</v>
      </c>
      <c r="N72" s="16">
        <f t="shared" si="0"/>
        <v>0.08174912303748468</v>
      </c>
      <c r="O72" s="16">
        <f t="shared" si="1"/>
        <v>0.05338486864242513</v>
      </c>
      <c r="P72" s="16">
        <f t="shared" si="2"/>
        <v>0.028698411877544957</v>
      </c>
      <c r="Q72" s="16">
        <f t="shared" si="3"/>
        <v>0.05461080118581826</v>
      </c>
    </row>
    <row r="73" spans="1:17" ht="12.75">
      <c r="A73" s="12">
        <v>2</v>
      </c>
      <c r="B73" s="13" t="s">
        <v>37</v>
      </c>
      <c r="C73" s="14"/>
      <c r="D73" s="14" t="s">
        <v>44</v>
      </c>
      <c r="E73" s="15">
        <v>28284765.5</v>
      </c>
      <c r="F73" s="15">
        <v>27557396.15</v>
      </c>
      <c r="G73" s="15">
        <v>31079614</v>
      </c>
      <c r="H73" s="15">
        <v>312942.57</v>
      </c>
      <c r="I73" s="15">
        <v>42363.62</v>
      </c>
      <c r="J73" s="15">
        <v>500000</v>
      </c>
      <c r="K73" s="15">
        <v>2016184.79</v>
      </c>
      <c r="L73" s="15">
        <v>1450602.14</v>
      </c>
      <c r="M73" s="15">
        <v>-311628</v>
      </c>
      <c r="N73" s="16">
        <f t="shared" si="0"/>
        <v>0.08234564857891433</v>
      </c>
      <c r="O73" s="16">
        <f t="shared" si="1"/>
        <v>0.05417659026540503</v>
      </c>
      <c r="P73" s="16">
        <f t="shared" si="2"/>
        <v>0.006060950435227413</v>
      </c>
      <c r="Q73" s="16">
        <f t="shared" si="3"/>
        <v>0.047527729759848925</v>
      </c>
    </row>
    <row r="74" spans="1:17" ht="12.75">
      <c r="A74" s="12">
        <v>3</v>
      </c>
      <c r="B74" s="13" t="s">
        <v>37</v>
      </c>
      <c r="C74" s="14"/>
      <c r="D74" s="14" t="s">
        <v>82</v>
      </c>
      <c r="E74" s="15">
        <v>48158141.87</v>
      </c>
      <c r="F74" s="15">
        <v>47201050.03</v>
      </c>
      <c r="G74" s="15">
        <v>48863163.6</v>
      </c>
      <c r="H74" s="15">
        <v>943440.82</v>
      </c>
      <c r="I74" s="15">
        <v>541574.17</v>
      </c>
      <c r="J74" s="15">
        <v>1050000</v>
      </c>
      <c r="K74" s="15">
        <v>2375704.31</v>
      </c>
      <c r="L74" s="15">
        <v>2464278</v>
      </c>
      <c r="M74" s="15">
        <v>1225037</v>
      </c>
      <c r="N74" s="16">
        <f t="shared" si="0"/>
        <v>0.06892178562370269</v>
      </c>
      <c r="O74" s="16">
        <f t="shared" si="1"/>
        <v>0.06368189199370657</v>
      </c>
      <c r="P74" s="16">
        <f t="shared" si="2"/>
        <v>0.046559347213449766</v>
      </c>
      <c r="Q74" s="16">
        <f t="shared" si="3"/>
        <v>0.05972100827695301</v>
      </c>
    </row>
    <row r="75" spans="1:17" ht="12.75">
      <c r="A75" s="12">
        <v>3</v>
      </c>
      <c r="B75" s="13" t="s">
        <v>37</v>
      </c>
      <c r="C75" s="14"/>
      <c r="D75" s="14" t="s">
        <v>83</v>
      </c>
      <c r="E75" s="15">
        <v>50089228.63</v>
      </c>
      <c r="F75" s="15">
        <v>45769388.6</v>
      </c>
      <c r="G75" s="15">
        <v>47836977</v>
      </c>
      <c r="H75" s="15">
        <v>894299.73</v>
      </c>
      <c r="I75" s="15">
        <v>843096.62</v>
      </c>
      <c r="J75" s="15">
        <v>900000</v>
      </c>
      <c r="K75" s="15">
        <v>479699.92</v>
      </c>
      <c r="L75" s="15">
        <v>2280019.42</v>
      </c>
      <c r="M75" s="15">
        <v>34630</v>
      </c>
      <c r="N75" s="16">
        <f t="shared" si="0"/>
        <v>0.027431040317060673</v>
      </c>
      <c r="O75" s="16">
        <f t="shared" si="1"/>
        <v>0.06823591346815587</v>
      </c>
      <c r="P75" s="16">
        <f t="shared" si="2"/>
        <v>0.019537814858158784</v>
      </c>
      <c r="Q75" s="16">
        <f t="shared" si="3"/>
        <v>0.03840158954779178</v>
      </c>
    </row>
    <row r="76" spans="1:17" ht="12.75">
      <c r="A76" s="12">
        <v>3</v>
      </c>
      <c r="B76" s="13" t="s">
        <v>37</v>
      </c>
      <c r="C76" s="14"/>
      <c r="D76" s="14" t="s">
        <v>84</v>
      </c>
      <c r="E76" s="15">
        <v>60265125.31</v>
      </c>
      <c r="F76" s="15">
        <v>71049269.81</v>
      </c>
      <c r="G76" s="15">
        <v>66290710</v>
      </c>
      <c r="H76" s="15">
        <v>1813968.57</v>
      </c>
      <c r="I76" s="15">
        <v>1389936.57</v>
      </c>
      <c r="J76" s="15">
        <v>1500000</v>
      </c>
      <c r="K76" s="15">
        <v>2067810.77</v>
      </c>
      <c r="L76" s="15">
        <v>5114719.77</v>
      </c>
      <c r="M76" s="15">
        <v>1956285</v>
      </c>
      <c r="N76" s="16">
        <f aca="true" t="shared" si="4" ref="N76:N116">+IF(E76&lt;&gt;0,(K76+H76)/E76,0)</f>
        <v>0.06441170278884134</v>
      </c>
      <c r="O76" s="16">
        <f aca="true" t="shared" si="5" ref="O76:O116">+IF(F76&lt;&gt;0,(L76+I76)/F76,0)</f>
        <v>0.09155134679631129</v>
      </c>
      <c r="P76" s="16">
        <f aca="true" t="shared" si="6" ref="P76:P116">+IF(G76&lt;&gt;0,(M76+J76)/G76,0)</f>
        <v>0.05213830112846883</v>
      </c>
      <c r="Q76" s="16">
        <f aca="true" t="shared" si="7" ref="Q76:Q116">+AVERAGE(N76:P76)</f>
        <v>0.06936711690454049</v>
      </c>
    </row>
    <row r="77" spans="1:17" ht="12.75">
      <c r="A77" s="12">
        <v>3</v>
      </c>
      <c r="B77" s="13" t="s">
        <v>37</v>
      </c>
      <c r="C77" s="14"/>
      <c r="D77" s="14" t="s">
        <v>85</v>
      </c>
      <c r="E77" s="15">
        <v>38033209.96</v>
      </c>
      <c r="F77" s="15">
        <v>37974956.21</v>
      </c>
      <c r="G77" s="15">
        <v>39628607.55</v>
      </c>
      <c r="H77" s="15">
        <v>852523.6</v>
      </c>
      <c r="I77" s="15">
        <v>224826.51</v>
      </c>
      <c r="J77" s="15">
        <v>459710</v>
      </c>
      <c r="K77" s="15">
        <v>1314608.44</v>
      </c>
      <c r="L77" s="15">
        <v>1645408.62</v>
      </c>
      <c r="M77" s="15">
        <v>1836106.71</v>
      </c>
      <c r="N77" s="16">
        <f t="shared" si="4"/>
        <v>0.05697999307129742</v>
      </c>
      <c r="O77" s="16">
        <f t="shared" si="5"/>
        <v>0.04924917147126317</v>
      </c>
      <c r="P77" s="16">
        <f t="shared" si="6"/>
        <v>0.05793331766964899</v>
      </c>
      <c r="Q77" s="16">
        <f t="shared" si="7"/>
        <v>0.05472082740406986</v>
      </c>
    </row>
    <row r="78" spans="1:17" ht="12.75">
      <c r="A78" s="12">
        <v>3</v>
      </c>
      <c r="B78" s="13" t="s">
        <v>37</v>
      </c>
      <c r="C78" s="14"/>
      <c r="D78" s="14" t="s">
        <v>86</v>
      </c>
      <c r="E78" s="15">
        <v>17113686.15</v>
      </c>
      <c r="F78" s="15">
        <v>17088897.61</v>
      </c>
      <c r="G78" s="15">
        <v>17881195</v>
      </c>
      <c r="H78" s="15">
        <v>134119.75</v>
      </c>
      <c r="I78" s="15">
        <v>277275.11</v>
      </c>
      <c r="J78" s="15">
        <v>243679</v>
      </c>
      <c r="K78" s="15">
        <v>1289566.46</v>
      </c>
      <c r="L78" s="15">
        <v>687233.68</v>
      </c>
      <c r="M78" s="15">
        <v>946678</v>
      </c>
      <c r="N78" s="16">
        <f t="shared" si="4"/>
        <v>0.08318992165226777</v>
      </c>
      <c r="O78" s="16">
        <f t="shared" si="5"/>
        <v>0.056440667620104024</v>
      </c>
      <c r="P78" s="16">
        <f t="shared" si="6"/>
        <v>0.06657032709502916</v>
      </c>
      <c r="Q78" s="16">
        <f t="shared" si="7"/>
        <v>0.06873363878913365</v>
      </c>
    </row>
    <row r="79" spans="1:17" ht="12.75">
      <c r="A79" s="12">
        <v>3</v>
      </c>
      <c r="B79" s="13" t="s">
        <v>37</v>
      </c>
      <c r="C79" s="14"/>
      <c r="D79" s="14" t="s">
        <v>87</v>
      </c>
      <c r="E79" s="15">
        <v>15961057.53</v>
      </c>
      <c r="F79" s="15">
        <v>15500259.95</v>
      </c>
      <c r="G79" s="15">
        <v>17577124</v>
      </c>
      <c r="H79" s="15">
        <v>302640.97</v>
      </c>
      <c r="I79" s="15">
        <v>215577.94</v>
      </c>
      <c r="J79" s="15">
        <v>423000</v>
      </c>
      <c r="K79" s="15">
        <v>1807900.92</v>
      </c>
      <c r="L79" s="15">
        <v>1893151.58</v>
      </c>
      <c r="M79" s="15">
        <v>1802828</v>
      </c>
      <c r="N79" s="16">
        <f t="shared" si="4"/>
        <v>0.13223070501644885</v>
      </c>
      <c r="O79" s="16">
        <f t="shared" si="5"/>
        <v>0.13604478420376429</v>
      </c>
      <c r="P79" s="16">
        <f t="shared" si="6"/>
        <v>0.1266320929408019</v>
      </c>
      <c r="Q79" s="16">
        <f t="shared" si="7"/>
        <v>0.13163586072033837</v>
      </c>
    </row>
    <row r="80" spans="1:17" ht="12.75">
      <c r="A80" s="12">
        <v>3</v>
      </c>
      <c r="B80" s="13" t="s">
        <v>37</v>
      </c>
      <c r="C80" s="14"/>
      <c r="D80" s="14" t="s">
        <v>88</v>
      </c>
      <c r="E80" s="15">
        <v>50577689.26</v>
      </c>
      <c r="F80" s="15">
        <v>44197839.12</v>
      </c>
      <c r="G80" s="15">
        <v>42676566.88</v>
      </c>
      <c r="H80" s="15">
        <v>482444.96</v>
      </c>
      <c r="I80" s="15">
        <v>1444388.38</v>
      </c>
      <c r="J80" s="15">
        <v>2534940</v>
      </c>
      <c r="K80" s="15">
        <v>1533477.99</v>
      </c>
      <c r="L80" s="15">
        <v>1386664.61</v>
      </c>
      <c r="M80" s="15">
        <v>627090.66</v>
      </c>
      <c r="N80" s="16">
        <f t="shared" si="4"/>
        <v>0.03985794882081175</v>
      </c>
      <c r="O80" s="16">
        <f t="shared" si="5"/>
        <v>0.06405410414553317</v>
      </c>
      <c r="P80" s="16">
        <f t="shared" si="6"/>
        <v>0.07409290135476802</v>
      </c>
      <c r="Q80" s="16">
        <f t="shared" si="7"/>
        <v>0.05933498477370432</v>
      </c>
    </row>
    <row r="81" spans="1:17" ht="12.75">
      <c r="A81" s="12">
        <v>3</v>
      </c>
      <c r="B81" s="13" t="s">
        <v>37</v>
      </c>
      <c r="C81" s="14"/>
      <c r="D81" s="14" t="s">
        <v>89</v>
      </c>
      <c r="E81" s="15">
        <v>21261221.82</v>
      </c>
      <c r="F81" s="15">
        <v>19629550.74</v>
      </c>
      <c r="G81" s="15">
        <v>17245272.39</v>
      </c>
      <c r="H81" s="15">
        <v>440150.91</v>
      </c>
      <c r="I81" s="15">
        <v>464081.42</v>
      </c>
      <c r="J81" s="15">
        <v>450000</v>
      </c>
      <c r="K81" s="15">
        <v>802587.39</v>
      </c>
      <c r="L81" s="15">
        <v>875068.26</v>
      </c>
      <c r="M81" s="15">
        <v>274551.36</v>
      </c>
      <c r="N81" s="16">
        <f t="shared" si="4"/>
        <v>0.05845093525297691</v>
      </c>
      <c r="O81" s="16">
        <f t="shared" si="5"/>
        <v>0.06822110692890977</v>
      </c>
      <c r="P81" s="16">
        <f t="shared" si="6"/>
        <v>0.042014492065671566</v>
      </c>
      <c r="Q81" s="16">
        <f t="shared" si="7"/>
        <v>0.05622884474918608</v>
      </c>
    </row>
    <row r="82" spans="1:17" ht="12.75">
      <c r="A82" s="12">
        <v>3</v>
      </c>
      <c r="B82" s="13" t="s">
        <v>37</v>
      </c>
      <c r="C82" s="14"/>
      <c r="D82" s="14" t="s">
        <v>90</v>
      </c>
      <c r="E82" s="15">
        <v>17750313.16</v>
      </c>
      <c r="F82" s="15">
        <v>18860863.91</v>
      </c>
      <c r="G82" s="15">
        <v>19110632.25</v>
      </c>
      <c r="H82" s="15">
        <v>589988.99</v>
      </c>
      <c r="I82" s="15">
        <v>271830.64</v>
      </c>
      <c r="J82" s="15">
        <v>264000</v>
      </c>
      <c r="K82" s="15">
        <v>1213815.78</v>
      </c>
      <c r="L82" s="15">
        <v>1733435.51</v>
      </c>
      <c r="M82" s="15">
        <v>1006136.12</v>
      </c>
      <c r="N82" s="16">
        <f t="shared" si="4"/>
        <v>0.10162101106277045</v>
      </c>
      <c r="O82" s="16">
        <f t="shared" si="5"/>
        <v>0.10631889183701765</v>
      </c>
      <c r="P82" s="16">
        <f t="shared" si="6"/>
        <v>0.06646227625462262</v>
      </c>
      <c r="Q82" s="16">
        <f t="shared" si="7"/>
        <v>0.09146739305147022</v>
      </c>
    </row>
    <row r="83" spans="1:17" ht="12.75">
      <c r="A83" s="12">
        <v>3</v>
      </c>
      <c r="B83" s="13" t="s">
        <v>37</v>
      </c>
      <c r="C83" s="14"/>
      <c r="D83" s="14" t="s">
        <v>91</v>
      </c>
      <c r="E83" s="15">
        <v>23504286.82</v>
      </c>
      <c r="F83" s="15">
        <v>21543484.54</v>
      </c>
      <c r="G83" s="15">
        <v>23287767</v>
      </c>
      <c r="H83" s="15">
        <v>1824831.14</v>
      </c>
      <c r="I83" s="15">
        <v>862501.24</v>
      </c>
      <c r="J83" s="15">
        <v>1659210</v>
      </c>
      <c r="K83" s="15">
        <v>149552.34</v>
      </c>
      <c r="L83" s="15">
        <v>1629932.61</v>
      </c>
      <c r="M83" s="15">
        <v>655089</v>
      </c>
      <c r="N83" s="16">
        <f t="shared" si="4"/>
        <v>0.0840009950150872</v>
      </c>
      <c r="O83" s="16">
        <f t="shared" si="5"/>
        <v>0.11569316214246927</v>
      </c>
      <c r="P83" s="16">
        <f t="shared" si="6"/>
        <v>0.09937831308600778</v>
      </c>
      <c r="Q83" s="16">
        <f t="shared" si="7"/>
        <v>0.09969082341452142</v>
      </c>
    </row>
    <row r="84" spans="1:17" ht="12.75">
      <c r="A84" s="12">
        <v>3</v>
      </c>
      <c r="B84" s="13" t="s">
        <v>37</v>
      </c>
      <c r="C84" s="14"/>
      <c r="D84" s="14" t="s">
        <v>92</v>
      </c>
      <c r="E84" s="15">
        <v>28842522.57</v>
      </c>
      <c r="F84" s="15">
        <v>27364288.88</v>
      </c>
      <c r="G84" s="15">
        <v>28199890.42</v>
      </c>
      <c r="H84" s="15">
        <v>1057228.23</v>
      </c>
      <c r="I84" s="15">
        <v>466258.04</v>
      </c>
      <c r="J84" s="15">
        <v>539584.72</v>
      </c>
      <c r="K84" s="15">
        <v>-282912.84</v>
      </c>
      <c r="L84" s="15">
        <v>854028.26</v>
      </c>
      <c r="M84" s="15">
        <v>413045.17</v>
      </c>
      <c r="N84" s="16">
        <f t="shared" si="4"/>
        <v>0.02684631304771481</v>
      </c>
      <c r="O84" s="16">
        <f t="shared" si="5"/>
        <v>0.04824851490896847</v>
      </c>
      <c r="P84" s="16">
        <f t="shared" si="6"/>
        <v>0.033781333041080656</v>
      </c>
      <c r="Q84" s="16">
        <f t="shared" si="7"/>
        <v>0.03629205366592131</v>
      </c>
    </row>
    <row r="85" spans="1:17" ht="12.75">
      <c r="A85" s="12">
        <v>3</v>
      </c>
      <c r="B85" s="13" t="s">
        <v>37</v>
      </c>
      <c r="C85" s="14"/>
      <c r="D85" s="14" t="s">
        <v>93</v>
      </c>
      <c r="E85" s="15">
        <v>54314599.62</v>
      </c>
      <c r="F85" s="15">
        <v>59394017.8</v>
      </c>
      <c r="G85" s="15">
        <v>59101899</v>
      </c>
      <c r="H85" s="15">
        <v>2217183.74</v>
      </c>
      <c r="I85" s="15">
        <v>9875841.64</v>
      </c>
      <c r="J85" s="15">
        <v>4560000</v>
      </c>
      <c r="K85" s="15">
        <v>-1922449.01</v>
      </c>
      <c r="L85" s="15">
        <v>795377.9</v>
      </c>
      <c r="M85" s="15">
        <v>767027</v>
      </c>
      <c r="N85" s="16">
        <f t="shared" si="4"/>
        <v>0.005426436576206879</v>
      </c>
      <c r="O85" s="16">
        <f t="shared" si="5"/>
        <v>0.17966825507467188</v>
      </c>
      <c r="P85" s="16">
        <f t="shared" si="6"/>
        <v>0.09013292449367828</v>
      </c>
      <c r="Q85" s="16">
        <f t="shared" si="7"/>
        <v>0.09174253871485234</v>
      </c>
    </row>
    <row r="86" spans="1:17" ht="12.75">
      <c r="A86" s="12">
        <v>3</v>
      </c>
      <c r="B86" s="13" t="s">
        <v>37</v>
      </c>
      <c r="C86" s="14"/>
      <c r="D86" s="14" t="s">
        <v>94</v>
      </c>
      <c r="E86" s="15">
        <v>21347909.7</v>
      </c>
      <c r="F86" s="15">
        <v>23286777.72</v>
      </c>
      <c r="G86" s="15">
        <v>24024476</v>
      </c>
      <c r="H86" s="15">
        <v>255390.3</v>
      </c>
      <c r="I86" s="15">
        <v>378237.27</v>
      </c>
      <c r="J86" s="15">
        <v>1680559</v>
      </c>
      <c r="K86" s="15">
        <v>-991560.57</v>
      </c>
      <c r="L86" s="15">
        <v>638034.04</v>
      </c>
      <c r="M86" s="15">
        <v>30494</v>
      </c>
      <c r="N86" s="16">
        <f t="shared" si="4"/>
        <v>-0.03448441933403906</v>
      </c>
      <c r="O86" s="16">
        <f t="shared" si="5"/>
        <v>0.043641560125648855</v>
      </c>
      <c r="P86" s="16">
        <f t="shared" si="6"/>
        <v>0.07122124120417861</v>
      </c>
      <c r="Q86" s="16">
        <f t="shared" si="7"/>
        <v>0.02679279399859613</v>
      </c>
    </row>
    <row r="87" spans="1:17" ht="12.75">
      <c r="A87" s="12">
        <v>3</v>
      </c>
      <c r="B87" s="13" t="s">
        <v>37</v>
      </c>
      <c r="C87" s="14"/>
      <c r="D87" s="14" t="s">
        <v>95</v>
      </c>
      <c r="E87" s="15">
        <v>42807322.25</v>
      </c>
      <c r="F87" s="15">
        <v>44026768.23</v>
      </c>
      <c r="G87" s="15">
        <v>46690029.85</v>
      </c>
      <c r="H87" s="15">
        <v>563817.27</v>
      </c>
      <c r="I87" s="15">
        <v>701665.82</v>
      </c>
      <c r="J87" s="15">
        <v>555000</v>
      </c>
      <c r="K87" s="15">
        <v>1951565.15</v>
      </c>
      <c r="L87" s="15">
        <v>1674376.27</v>
      </c>
      <c r="M87" s="15">
        <v>-352824</v>
      </c>
      <c r="N87" s="16">
        <f t="shared" si="4"/>
        <v>0.05876056449664987</v>
      </c>
      <c r="O87" s="16">
        <f t="shared" si="5"/>
        <v>0.053968124064599325</v>
      </c>
      <c r="P87" s="16">
        <f t="shared" si="6"/>
        <v>0.004330174999877409</v>
      </c>
      <c r="Q87" s="16">
        <f t="shared" si="7"/>
        <v>0.0390196211870422</v>
      </c>
    </row>
    <row r="88" spans="1:17" ht="12.75">
      <c r="A88" s="12">
        <v>3</v>
      </c>
      <c r="B88" s="13" t="s">
        <v>37</v>
      </c>
      <c r="C88" s="14"/>
      <c r="D88" s="14" t="s">
        <v>96</v>
      </c>
      <c r="E88" s="15">
        <v>43318281.79</v>
      </c>
      <c r="F88" s="15">
        <v>44197008.79</v>
      </c>
      <c r="G88" s="15">
        <v>48702811.01</v>
      </c>
      <c r="H88" s="15">
        <v>1384515.04</v>
      </c>
      <c r="I88" s="15">
        <v>1024959.5</v>
      </c>
      <c r="J88" s="15">
        <v>1226274</v>
      </c>
      <c r="K88" s="15">
        <v>-2319322.21</v>
      </c>
      <c r="L88" s="15">
        <v>1033766.89</v>
      </c>
      <c r="M88" s="15">
        <v>865996.95</v>
      </c>
      <c r="N88" s="16">
        <f t="shared" si="4"/>
        <v>-0.02157996881159307</v>
      </c>
      <c r="O88" s="16">
        <f t="shared" si="5"/>
        <v>0.04658067245640856</v>
      </c>
      <c r="P88" s="16">
        <f t="shared" si="6"/>
        <v>0.04295996281550156</v>
      </c>
      <c r="Q88" s="16">
        <f t="shared" si="7"/>
        <v>0.02265355548677235</v>
      </c>
    </row>
    <row r="89" spans="1:17" ht="12.75">
      <c r="A89" s="12">
        <v>3</v>
      </c>
      <c r="B89" s="13" t="s">
        <v>37</v>
      </c>
      <c r="C89" s="14"/>
      <c r="D89" s="14" t="s">
        <v>97</v>
      </c>
      <c r="E89" s="15">
        <v>14027521.1</v>
      </c>
      <c r="F89" s="15">
        <v>9486761.58</v>
      </c>
      <c r="G89" s="15">
        <v>10766402.09</v>
      </c>
      <c r="H89" s="15">
        <v>709016.66</v>
      </c>
      <c r="I89" s="15">
        <v>68403.04</v>
      </c>
      <c r="J89" s="15">
        <v>604800</v>
      </c>
      <c r="K89" s="15">
        <v>402966.74</v>
      </c>
      <c r="L89" s="15">
        <v>27043.28</v>
      </c>
      <c r="M89" s="15">
        <v>208414.51</v>
      </c>
      <c r="N89" s="16">
        <f t="shared" si="4"/>
        <v>0.07927155425914846</v>
      </c>
      <c r="O89" s="16">
        <f t="shared" si="5"/>
        <v>0.010061001237895556</v>
      </c>
      <c r="P89" s="16">
        <f t="shared" si="6"/>
        <v>0.07553261555736676</v>
      </c>
      <c r="Q89" s="16">
        <f t="shared" si="7"/>
        <v>0.05495505701813693</v>
      </c>
    </row>
    <row r="90" spans="1:17" ht="12.75">
      <c r="A90" s="12">
        <v>3</v>
      </c>
      <c r="B90" s="13" t="s">
        <v>37</v>
      </c>
      <c r="C90" s="14"/>
      <c r="D90" s="14" t="s">
        <v>98</v>
      </c>
      <c r="E90" s="15">
        <v>41615013.12</v>
      </c>
      <c r="F90" s="15">
        <v>42055072.23</v>
      </c>
      <c r="G90" s="15">
        <v>49679273</v>
      </c>
      <c r="H90" s="15">
        <v>1274134.76</v>
      </c>
      <c r="I90" s="15">
        <v>843303.24</v>
      </c>
      <c r="J90" s="15">
        <v>3992498</v>
      </c>
      <c r="K90" s="15">
        <v>-324995.73</v>
      </c>
      <c r="L90" s="15">
        <v>32087.05</v>
      </c>
      <c r="M90" s="15">
        <v>19239</v>
      </c>
      <c r="N90" s="16">
        <f t="shared" si="4"/>
        <v>0.022807610975949636</v>
      </c>
      <c r="O90" s="16">
        <f t="shared" si="5"/>
        <v>0.020815331982132233</v>
      </c>
      <c r="P90" s="16">
        <f t="shared" si="6"/>
        <v>0.0807527316271315</v>
      </c>
      <c r="Q90" s="16">
        <f t="shared" si="7"/>
        <v>0.041458558195071125</v>
      </c>
    </row>
    <row r="91" spans="1:17" ht="12.75">
      <c r="A91" s="12">
        <v>3</v>
      </c>
      <c r="B91" s="13" t="s">
        <v>37</v>
      </c>
      <c r="C91" s="14"/>
      <c r="D91" s="14" t="s">
        <v>99</v>
      </c>
      <c r="E91" s="15">
        <v>18662114.49</v>
      </c>
      <c r="F91" s="15">
        <v>20775433.98</v>
      </c>
      <c r="G91" s="15">
        <v>24706497</v>
      </c>
      <c r="H91" s="15">
        <v>132364.68</v>
      </c>
      <c r="I91" s="15">
        <v>38239.5</v>
      </c>
      <c r="J91" s="15">
        <v>865000</v>
      </c>
      <c r="K91" s="15">
        <v>1210610.4</v>
      </c>
      <c r="L91" s="15">
        <v>86502.1</v>
      </c>
      <c r="M91" s="15">
        <v>0</v>
      </c>
      <c r="N91" s="16">
        <f t="shared" si="4"/>
        <v>0.07196264285698313</v>
      </c>
      <c r="O91" s="16">
        <f t="shared" si="5"/>
        <v>0.006004283718938708</v>
      </c>
      <c r="P91" s="16">
        <f t="shared" si="6"/>
        <v>0.03501103373740114</v>
      </c>
      <c r="Q91" s="16">
        <f t="shared" si="7"/>
        <v>0.037659320104440994</v>
      </c>
    </row>
    <row r="92" spans="1:17" ht="12.75">
      <c r="A92" s="12">
        <v>3</v>
      </c>
      <c r="B92" s="13" t="s">
        <v>37</v>
      </c>
      <c r="C92" s="14"/>
      <c r="D92" s="14" t="s">
        <v>100</v>
      </c>
      <c r="E92" s="15">
        <v>70116489.01</v>
      </c>
      <c r="F92" s="15">
        <v>77998881.07</v>
      </c>
      <c r="G92" s="15">
        <v>80335724</v>
      </c>
      <c r="H92" s="15">
        <v>1579247.61</v>
      </c>
      <c r="I92" s="15">
        <v>3028359.42</v>
      </c>
      <c r="J92" s="15">
        <v>2935476</v>
      </c>
      <c r="K92" s="15">
        <v>-2248696.24</v>
      </c>
      <c r="L92" s="15">
        <v>3484951.02</v>
      </c>
      <c r="M92" s="15">
        <v>-243582</v>
      </c>
      <c r="N92" s="16">
        <f t="shared" si="4"/>
        <v>-0.009547663316463598</v>
      </c>
      <c r="O92" s="16">
        <f t="shared" si="5"/>
        <v>0.08350517790318861</v>
      </c>
      <c r="P92" s="16">
        <f t="shared" si="6"/>
        <v>0.03350805676438542</v>
      </c>
      <c r="Q92" s="16">
        <f t="shared" si="7"/>
        <v>0.03582185711703681</v>
      </c>
    </row>
    <row r="93" spans="1:17" ht="12.75">
      <c r="A93" s="12">
        <v>3</v>
      </c>
      <c r="B93" s="13" t="s">
        <v>37</v>
      </c>
      <c r="C93" s="14"/>
      <c r="D93" s="14" t="s">
        <v>101</v>
      </c>
      <c r="E93" s="15">
        <v>21263283.89</v>
      </c>
      <c r="F93" s="15">
        <v>27659053.61</v>
      </c>
      <c r="G93" s="15">
        <v>35192191.21</v>
      </c>
      <c r="H93" s="15">
        <v>672005.05</v>
      </c>
      <c r="I93" s="15">
        <v>553848.74</v>
      </c>
      <c r="J93" s="15">
        <v>3906500</v>
      </c>
      <c r="K93" s="15">
        <v>-748774.99</v>
      </c>
      <c r="L93" s="15">
        <v>1807184.83</v>
      </c>
      <c r="M93" s="15">
        <v>610480.75</v>
      </c>
      <c r="N93" s="16">
        <f t="shared" si="4"/>
        <v>-0.0036104460814777722</v>
      </c>
      <c r="O93" s="16">
        <f t="shared" si="5"/>
        <v>0.08536205190861555</v>
      </c>
      <c r="P93" s="16">
        <f t="shared" si="6"/>
        <v>0.12835179040276645</v>
      </c>
      <c r="Q93" s="16">
        <f t="shared" si="7"/>
        <v>0.07003446540996808</v>
      </c>
    </row>
    <row r="94" spans="1:17" ht="12.75">
      <c r="A94" s="12">
        <v>3</v>
      </c>
      <c r="B94" s="13" t="s">
        <v>37</v>
      </c>
      <c r="C94" s="14"/>
      <c r="D94" s="14" t="s">
        <v>102</v>
      </c>
      <c r="E94" s="15">
        <v>23496918.08</v>
      </c>
      <c r="F94" s="15">
        <v>25088967.44</v>
      </c>
      <c r="G94" s="15">
        <v>23947678.8</v>
      </c>
      <c r="H94" s="15">
        <v>966511.91</v>
      </c>
      <c r="I94" s="15">
        <v>2018078.4</v>
      </c>
      <c r="J94" s="15">
        <v>1109300</v>
      </c>
      <c r="K94" s="15">
        <v>563202.46</v>
      </c>
      <c r="L94" s="15">
        <v>1323607.21</v>
      </c>
      <c r="M94" s="15">
        <v>958004.22</v>
      </c>
      <c r="N94" s="16">
        <f t="shared" si="4"/>
        <v>0.06510276644757321</v>
      </c>
      <c r="O94" s="16">
        <f t="shared" si="5"/>
        <v>0.13319342926294617</v>
      </c>
      <c r="P94" s="16">
        <f t="shared" si="6"/>
        <v>0.08632587054742023</v>
      </c>
      <c r="Q94" s="16">
        <f t="shared" si="7"/>
        <v>0.09487402208597988</v>
      </c>
    </row>
    <row r="95" spans="1:17" ht="12.75">
      <c r="A95" s="12">
        <v>3</v>
      </c>
      <c r="B95" s="13" t="s">
        <v>37</v>
      </c>
      <c r="C95" s="14"/>
      <c r="D95" s="14" t="s">
        <v>103</v>
      </c>
      <c r="E95" s="15">
        <v>37610302.02</v>
      </c>
      <c r="F95" s="15">
        <v>32073231.17</v>
      </c>
      <c r="G95" s="15">
        <v>32991080</v>
      </c>
      <c r="H95" s="15">
        <v>545913.94</v>
      </c>
      <c r="I95" s="15">
        <v>582406.03</v>
      </c>
      <c r="J95" s="15">
        <v>140000</v>
      </c>
      <c r="K95" s="15">
        <v>1082770.16</v>
      </c>
      <c r="L95" s="15">
        <v>1334193.01</v>
      </c>
      <c r="M95" s="15">
        <v>1275100</v>
      </c>
      <c r="N95" s="16">
        <f t="shared" si="4"/>
        <v>0.04330420157577878</v>
      </c>
      <c r="O95" s="16">
        <f t="shared" si="5"/>
        <v>0.05975696772929785</v>
      </c>
      <c r="P95" s="16">
        <f t="shared" si="6"/>
        <v>0.042893412401170256</v>
      </c>
      <c r="Q95" s="16">
        <f t="shared" si="7"/>
        <v>0.04865152723541563</v>
      </c>
    </row>
    <row r="96" spans="1:17" ht="12.75">
      <c r="A96" s="12">
        <v>3</v>
      </c>
      <c r="B96" s="13" t="s">
        <v>37</v>
      </c>
      <c r="C96" s="14"/>
      <c r="D96" s="14" t="s">
        <v>104</v>
      </c>
      <c r="E96" s="15">
        <v>14576953.81</v>
      </c>
      <c r="F96" s="15">
        <v>16573584.2</v>
      </c>
      <c r="G96" s="15">
        <v>20024372</v>
      </c>
      <c r="H96" s="15">
        <v>460037.44</v>
      </c>
      <c r="I96" s="15">
        <v>863005.12</v>
      </c>
      <c r="J96" s="15">
        <v>800000</v>
      </c>
      <c r="K96" s="15">
        <v>1123478.76</v>
      </c>
      <c r="L96" s="15">
        <v>607900.81</v>
      </c>
      <c r="M96" s="15">
        <v>642757</v>
      </c>
      <c r="N96" s="16">
        <f t="shared" si="4"/>
        <v>0.10863148917393736</v>
      </c>
      <c r="O96" s="16">
        <f t="shared" si="5"/>
        <v>0.08875002004696125</v>
      </c>
      <c r="P96" s="16">
        <f t="shared" si="6"/>
        <v>0.07205004980930238</v>
      </c>
      <c r="Q96" s="16">
        <f t="shared" si="7"/>
        <v>0.08981051967673366</v>
      </c>
    </row>
    <row r="97" spans="1:17" ht="12.75">
      <c r="A97" s="12">
        <v>3</v>
      </c>
      <c r="B97" s="13" t="s">
        <v>37</v>
      </c>
      <c r="C97" s="14"/>
      <c r="D97" s="14" t="s">
        <v>105</v>
      </c>
      <c r="E97" s="15">
        <v>29655872.56</v>
      </c>
      <c r="F97" s="15">
        <v>23486127.08</v>
      </c>
      <c r="G97" s="15">
        <v>22970650</v>
      </c>
      <c r="H97" s="15">
        <v>4184782.92</v>
      </c>
      <c r="I97" s="15">
        <v>931575.47</v>
      </c>
      <c r="J97" s="15">
        <v>636253</v>
      </c>
      <c r="K97" s="15">
        <v>897867.05</v>
      </c>
      <c r="L97" s="15">
        <v>1326082.05</v>
      </c>
      <c r="M97" s="15">
        <v>1082028</v>
      </c>
      <c r="N97" s="16">
        <f t="shared" si="4"/>
        <v>0.17138763864447898</v>
      </c>
      <c r="O97" s="16">
        <f t="shared" si="5"/>
        <v>0.09612728025824853</v>
      </c>
      <c r="P97" s="16">
        <f t="shared" si="6"/>
        <v>0.07480332511269816</v>
      </c>
      <c r="Q97" s="16">
        <f t="shared" si="7"/>
        <v>0.11410608133847522</v>
      </c>
    </row>
    <row r="98" spans="1:17" ht="12.75">
      <c r="A98" s="12">
        <v>3</v>
      </c>
      <c r="B98" s="13" t="s">
        <v>37</v>
      </c>
      <c r="C98" s="14"/>
      <c r="D98" s="14" t="s">
        <v>106</v>
      </c>
      <c r="E98" s="15">
        <v>76101452.91</v>
      </c>
      <c r="F98" s="15">
        <v>64358491.92</v>
      </c>
      <c r="G98" s="15">
        <v>67567872</v>
      </c>
      <c r="H98" s="15">
        <v>1210306.59</v>
      </c>
      <c r="I98" s="15">
        <v>860694.17</v>
      </c>
      <c r="J98" s="15">
        <v>1000200</v>
      </c>
      <c r="K98" s="15">
        <v>2692395.42</v>
      </c>
      <c r="L98" s="15">
        <v>527082.99</v>
      </c>
      <c r="M98" s="15">
        <v>115028</v>
      </c>
      <c r="N98" s="16">
        <f t="shared" si="4"/>
        <v>0.051282884370360965</v>
      </c>
      <c r="O98" s="16">
        <f t="shared" si="5"/>
        <v>0.021563233049728056</v>
      </c>
      <c r="P98" s="16">
        <f t="shared" si="6"/>
        <v>0.01650530003372017</v>
      </c>
      <c r="Q98" s="16">
        <f t="shared" si="7"/>
        <v>0.029783805817936396</v>
      </c>
    </row>
    <row r="99" spans="1:17" ht="12.75">
      <c r="A99" s="12">
        <v>3</v>
      </c>
      <c r="B99" s="13" t="s">
        <v>37</v>
      </c>
      <c r="C99" s="14"/>
      <c r="D99" s="14" t="s">
        <v>107</v>
      </c>
      <c r="E99" s="15">
        <v>20173824.75</v>
      </c>
      <c r="F99" s="15">
        <v>20546513.45</v>
      </c>
      <c r="G99" s="15">
        <v>25074900.29</v>
      </c>
      <c r="H99" s="15">
        <v>148215.44</v>
      </c>
      <c r="I99" s="15">
        <v>195334.07</v>
      </c>
      <c r="J99" s="15">
        <v>3093385.99</v>
      </c>
      <c r="K99" s="15">
        <v>1520482.11</v>
      </c>
      <c r="L99" s="15">
        <v>1307213.88</v>
      </c>
      <c r="M99" s="15">
        <v>1012330.65</v>
      </c>
      <c r="N99" s="16">
        <f t="shared" si="4"/>
        <v>0.08271597333073888</v>
      </c>
      <c r="O99" s="16">
        <f t="shared" si="5"/>
        <v>0.07312909577853463</v>
      </c>
      <c r="P99" s="16">
        <f t="shared" si="6"/>
        <v>0.16373810434003525</v>
      </c>
      <c r="Q99" s="16">
        <f t="shared" si="7"/>
        <v>0.10652772448310292</v>
      </c>
    </row>
    <row r="100" spans="1:17" ht="12.75">
      <c r="A100" s="12">
        <v>3</v>
      </c>
      <c r="B100" s="13" t="s">
        <v>37</v>
      </c>
      <c r="C100" s="14"/>
      <c r="D100" s="14" t="s">
        <v>108</v>
      </c>
      <c r="E100" s="15">
        <v>16536430.4</v>
      </c>
      <c r="F100" s="15">
        <v>16391440.09</v>
      </c>
      <c r="G100" s="15">
        <v>18978468</v>
      </c>
      <c r="H100" s="15">
        <v>248902.4</v>
      </c>
      <c r="I100" s="15">
        <v>214296.36</v>
      </c>
      <c r="J100" s="15">
        <v>350000</v>
      </c>
      <c r="K100" s="15">
        <v>780238.46</v>
      </c>
      <c r="L100" s="15">
        <v>692612.73</v>
      </c>
      <c r="M100" s="15">
        <v>753386</v>
      </c>
      <c r="N100" s="16">
        <f t="shared" si="4"/>
        <v>0.06223476500708399</v>
      </c>
      <c r="O100" s="16">
        <f t="shared" si="5"/>
        <v>0.055328213080758054</v>
      </c>
      <c r="P100" s="16">
        <f t="shared" si="6"/>
        <v>0.05813883396699881</v>
      </c>
      <c r="Q100" s="16">
        <f t="shared" si="7"/>
        <v>0.05856727068494696</v>
      </c>
    </row>
    <row r="101" spans="1:17" ht="12.75">
      <c r="A101" s="12">
        <v>3</v>
      </c>
      <c r="B101" s="13" t="s">
        <v>37</v>
      </c>
      <c r="C101" s="14"/>
      <c r="D101" s="14" t="s">
        <v>109</v>
      </c>
      <c r="E101" s="15">
        <v>55090584.29</v>
      </c>
      <c r="F101" s="15">
        <v>61282337.18</v>
      </c>
      <c r="G101" s="15">
        <v>68142083</v>
      </c>
      <c r="H101" s="15">
        <v>2134314.52</v>
      </c>
      <c r="I101" s="15">
        <v>744625.99</v>
      </c>
      <c r="J101" s="15">
        <v>1000455</v>
      </c>
      <c r="K101" s="15">
        <v>-4280051.74</v>
      </c>
      <c r="L101" s="15">
        <v>1620226.55</v>
      </c>
      <c r="M101" s="15">
        <v>-830976</v>
      </c>
      <c r="N101" s="16">
        <f t="shared" si="4"/>
        <v>-0.03894925507968324</v>
      </c>
      <c r="O101" s="16">
        <f t="shared" si="5"/>
        <v>0.03858946392749181</v>
      </c>
      <c r="P101" s="16">
        <f t="shared" si="6"/>
        <v>0.002487141462934146</v>
      </c>
      <c r="Q101" s="16">
        <f t="shared" si="7"/>
        <v>0.0007091167702475715</v>
      </c>
    </row>
    <row r="102" spans="1:17" ht="12.75">
      <c r="A102" s="12">
        <v>3</v>
      </c>
      <c r="B102" s="13" t="s">
        <v>37</v>
      </c>
      <c r="C102" s="14"/>
      <c r="D102" s="14" t="s">
        <v>110</v>
      </c>
      <c r="E102" s="15">
        <v>18216128.55</v>
      </c>
      <c r="F102" s="15">
        <v>21062800.41</v>
      </c>
      <c r="G102" s="15">
        <v>20582378.32</v>
      </c>
      <c r="H102" s="15">
        <v>564754.78</v>
      </c>
      <c r="I102" s="15">
        <v>547899.9</v>
      </c>
      <c r="J102" s="15">
        <v>907146</v>
      </c>
      <c r="K102" s="15">
        <v>-2100618.26</v>
      </c>
      <c r="L102" s="15">
        <v>-200487.49</v>
      </c>
      <c r="M102" s="15">
        <v>0</v>
      </c>
      <c r="N102" s="16">
        <f t="shared" si="4"/>
        <v>-0.08431338611738111</v>
      </c>
      <c r="O102" s="16">
        <f t="shared" si="5"/>
        <v>0.016494122492613034</v>
      </c>
      <c r="P102" s="16">
        <f t="shared" si="6"/>
        <v>0.04407391536081725</v>
      </c>
      <c r="Q102" s="16">
        <f t="shared" si="7"/>
        <v>-0.007915116087983608</v>
      </c>
    </row>
    <row r="103" spans="1:17" ht="12.75">
      <c r="A103" s="12">
        <v>3</v>
      </c>
      <c r="B103" s="13" t="s">
        <v>37</v>
      </c>
      <c r="C103" s="14"/>
      <c r="D103" s="14" t="s">
        <v>111</v>
      </c>
      <c r="E103" s="15">
        <v>54599094.77</v>
      </c>
      <c r="F103" s="15">
        <v>52280232.88</v>
      </c>
      <c r="G103" s="15">
        <v>88810032</v>
      </c>
      <c r="H103" s="15">
        <v>1296295.01</v>
      </c>
      <c r="I103" s="15">
        <v>2908437.23</v>
      </c>
      <c r="J103" s="15">
        <v>1706027</v>
      </c>
      <c r="K103" s="15">
        <v>-3414002.19</v>
      </c>
      <c r="L103" s="15">
        <v>-1549951.98</v>
      </c>
      <c r="M103" s="15">
        <v>6952415</v>
      </c>
      <c r="N103" s="16">
        <f t="shared" si="4"/>
        <v>-0.038786488840536495</v>
      </c>
      <c r="O103" s="16">
        <f t="shared" si="5"/>
        <v>0.025984682453847552</v>
      </c>
      <c r="P103" s="16">
        <f t="shared" si="6"/>
        <v>0.09749396329459717</v>
      </c>
      <c r="Q103" s="16">
        <f t="shared" si="7"/>
        <v>0.02823071896930274</v>
      </c>
    </row>
    <row r="104" spans="1:17" ht="12.75">
      <c r="A104" s="12">
        <v>3</v>
      </c>
      <c r="B104" s="13" t="s">
        <v>37</v>
      </c>
      <c r="C104" s="14"/>
      <c r="D104" s="14" t="s">
        <v>112</v>
      </c>
      <c r="E104" s="15">
        <v>37641729.93</v>
      </c>
      <c r="F104" s="15">
        <v>39342671.78</v>
      </c>
      <c r="G104" s="15">
        <v>40698719</v>
      </c>
      <c r="H104" s="15">
        <v>390685.37</v>
      </c>
      <c r="I104" s="15">
        <v>172504.7</v>
      </c>
      <c r="J104" s="15">
        <v>930341</v>
      </c>
      <c r="K104" s="15">
        <v>615015.27</v>
      </c>
      <c r="L104" s="15">
        <v>1982171.02</v>
      </c>
      <c r="M104" s="15">
        <v>1502832</v>
      </c>
      <c r="N104" s="16">
        <f t="shared" si="4"/>
        <v>0.02671770510734335</v>
      </c>
      <c r="O104" s="16">
        <f t="shared" si="5"/>
        <v>0.05476688853387273</v>
      </c>
      <c r="P104" s="16">
        <f t="shared" si="6"/>
        <v>0.059785002078320944</v>
      </c>
      <c r="Q104" s="16">
        <f t="shared" si="7"/>
        <v>0.04708986523984567</v>
      </c>
    </row>
    <row r="105" spans="1:17" ht="12.75">
      <c r="A105" s="12">
        <v>3</v>
      </c>
      <c r="B105" s="13" t="s">
        <v>37</v>
      </c>
      <c r="C105" s="14"/>
      <c r="D105" s="14" t="s">
        <v>113</v>
      </c>
      <c r="E105" s="15">
        <v>14442991.92</v>
      </c>
      <c r="F105" s="15">
        <v>15784802.02</v>
      </c>
      <c r="G105" s="15">
        <v>13870353</v>
      </c>
      <c r="H105" s="15">
        <v>41851.56</v>
      </c>
      <c r="I105" s="15">
        <v>127679.57</v>
      </c>
      <c r="J105" s="15">
        <v>363519</v>
      </c>
      <c r="K105" s="15">
        <v>256743.45</v>
      </c>
      <c r="L105" s="15">
        <v>216718.22</v>
      </c>
      <c r="M105" s="15">
        <v>6760</v>
      </c>
      <c r="N105" s="16">
        <f t="shared" si="4"/>
        <v>0.02067404119962978</v>
      </c>
      <c r="O105" s="16">
        <f t="shared" si="5"/>
        <v>0.021818315463420685</v>
      </c>
      <c r="P105" s="16">
        <f t="shared" si="6"/>
        <v>0.026695715675008416</v>
      </c>
      <c r="Q105" s="16">
        <f t="shared" si="7"/>
        <v>0.023062690779352957</v>
      </c>
    </row>
    <row r="106" spans="1:17" ht="12.75">
      <c r="A106" s="12">
        <v>3</v>
      </c>
      <c r="B106" s="13" t="s">
        <v>37</v>
      </c>
      <c r="C106" s="14"/>
      <c r="D106" s="14" t="s">
        <v>114</v>
      </c>
      <c r="E106" s="15">
        <v>55477851.15</v>
      </c>
      <c r="F106" s="15">
        <v>56554350.03</v>
      </c>
      <c r="G106" s="15">
        <v>57578929</v>
      </c>
      <c r="H106" s="15">
        <v>2204794.3</v>
      </c>
      <c r="I106" s="15">
        <v>3265089.9</v>
      </c>
      <c r="J106" s="15">
        <v>1812500</v>
      </c>
      <c r="K106" s="15">
        <v>1034902.19</v>
      </c>
      <c r="L106" s="15">
        <v>-776652.84</v>
      </c>
      <c r="M106" s="15">
        <v>-1062450</v>
      </c>
      <c r="N106" s="16">
        <f t="shared" si="4"/>
        <v>0.058396214396274425</v>
      </c>
      <c r="O106" s="16">
        <f t="shared" si="5"/>
        <v>0.044000807341609896</v>
      </c>
      <c r="P106" s="16">
        <f t="shared" si="6"/>
        <v>0.01302646667846149</v>
      </c>
      <c r="Q106" s="16">
        <f t="shared" si="7"/>
        <v>0.038474496138781934</v>
      </c>
    </row>
    <row r="107" spans="1:17" ht="12.75">
      <c r="A107" s="12" t="s">
        <v>115</v>
      </c>
      <c r="B107" s="13" t="s">
        <v>115</v>
      </c>
      <c r="C107" s="14">
        <v>207</v>
      </c>
      <c r="D107" s="14" t="s">
        <v>116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6">
        <f t="shared" si="4"/>
        <v>0</v>
      </c>
      <c r="O107" s="16">
        <f t="shared" si="5"/>
        <v>0</v>
      </c>
      <c r="P107" s="16">
        <f t="shared" si="6"/>
        <v>0</v>
      </c>
      <c r="Q107" s="16">
        <f t="shared" si="7"/>
        <v>0</v>
      </c>
    </row>
    <row r="108" spans="1:17" ht="12.75">
      <c r="A108" s="12" t="s">
        <v>115</v>
      </c>
      <c r="B108" s="13" t="s">
        <v>115</v>
      </c>
      <c r="C108" s="14">
        <v>197</v>
      </c>
      <c r="D108" s="14" t="s">
        <v>117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6">
        <f t="shared" si="4"/>
        <v>0</v>
      </c>
      <c r="O108" s="16">
        <f t="shared" si="5"/>
        <v>0</v>
      </c>
      <c r="P108" s="16">
        <f t="shared" si="6"/>
        <v>0</v>
      </c>
      <c r="Q108" s="16">
        <f t="shared" si="7"/>
        <v>0</v>
      </c>
    </row>
    <row r="109" spans="1:17" ht="12.75">
      <c r="A109" s="12" t="s">
        <v>115</v>
      </c>
      <c r="B109" s="13" t="s">
        <v>115</v>
      </c>
      <c r="C109" s="14">
        <v>300</v>
      </c>
      <c r="D109" s="14" t="s">
        <v>118</v>
      </c>
      <c r="E109" s="15">
        <v>0</v>
      </c>
      <c r="F109" s="15">
        <v>0</v>
      </c>
      <c r="G109" s="15">
        <v>468289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6">
        <f t="shared" si="4"/>
        <v>0</v>
      </c>
      <c r="O109" s="16">
        <f t="shared" si="5"/>
        <v>0</v>
      </c>
      <c r="P109" s="16">
        <f t="shared" si="6"/>
        <v>0</v>
      </c>
      <c r="Q109" s="16">
        <f t="shared" si="7"/>
        <v>0</v>
      </c>
    </row>
    <row r="110" spans="1:17" ht="12.75">
      <c r="A110" s="12" t="s">
        <v>115</v>
      </c>
      <c r="B110" s="13" t="s">
        <v>115</v>
      </c>
      <c r="C110" s="14">
        <v>23</v>
      </c>
      <c r="D110" s="14" t="s">
        <v>119</v>
      </c>
      <c r="E110" s="15">
        <v>99840</v>
      </c>
      <c r="F110" s="15">
        <v>299838</v>
      </c>
      <c r="G110" s="15">
        <v>102600</v>
      </c>
      <c r="H110" s="15">
        <v>0</v>
      </c>
      <c r="I110" s="15">
        <v>0</v>
      </c>
      <c r="J110" s="15">
        <v>0</v>
      </c>
      <c r="K110" s="15">
        <v>18295.43</v>
      </c>
      <c r="L110" s="15">
        <v>20122.56</v>
      </c>
      <c r="M110" s="15">
        <v>0</v>
      </c>
      <c r="N110" s="16">
        <f t="shared" si="4"/>
        <v>0.18324749599358975</v>
      </c>
      <c r="O110" s="16">
        <f t="shared" si="5"/>
        <v>0.06711144017769596</v>
      </c>
      <c r="P110" s="16">
        <f t="shared" si="6"/>
        <v>0</v>
      </c>
      <c r="Q110" s="16">
        <f t="shared" si="7"/>
        <v>0.0834529787237619</v>
      </c>
    </row>
    <row r="111" spans="1:17" ht="12.75">
      <c r="A111" s="12" t="s">
        <v>115</v>
      </c>
      <c r="B111" s="13" t="s">
        <v>115</v>
      </c>
      <c r="C111" s="14">
        <v>169</v>
      </c>
      <c r="D111" s="14" t="s">
        <v>120</v>
      </c>
      <c r="E111" s="15">
        <v>10135687.97</v>
      </c>
      <c r="F111" s="15">
        <v>11190615.28</v>
      </c>
      <c r="G111" s="15">
        <v>11580364</v>
      </c>
      <c r="H111" s="15">
        <v>33423.12</v>
      </c>
      <c r="I111" s="15">
        <v>0</v>
      </c>
      <c r="J111" s="15">
        <v>375000</v>
      </c>
      <c r="K111" s="15">
        <v>1580088.6</v>
      </c>
      <c r="L111" s="15">
        <v>2080779.75</v>
      </c>
      <c r="M111" s="15">
        <v>1006200</v>
      </c>
      <c r="N111" s="16">
        <f t="shared" si="4"/>
        <v>0.15919113974066035</v>
      </c>
      <c r="O111" s="16">
        <f t="shared" si="5"/>
        <v>0.18593970911669122</v>
      </c>
      <c r="P111" s="16">
        <f t="shared" si="6"/>
        <v>0.11927086229759272</v>
      </c>
      <c r="Q111" s="16">
        <f t="shared" si="7"/>
        <v>0.15480057038498143</v>
      </c>
    </row>
    <row r="112" spans="1:17" ht="12.75">
      <c r="A112" s="12" t="s">
        <v>115</v>
      </c>
      <c r="B112" s="13" t="s">
        <v>115</v>
      </c>
      <c r="C112" s="14">
        <v>189</v>
      </c>
      <c r="D112" s="14" t="s">
        <v>121</v>
      </c>
      <c r="E112" s="15">
        <v>90845.26</v>
      </c>
      <c r="F112" s="15">
        <v>75810.6</v>
      </c>
      <c r="G112" s="15">
        <v>71450</v>
      </c>
      <c r="H112" s="15">
        <v>0</v>
      </c>
      <c r="I112" s="15">
        <v>0</v>
      </c>
      <c r="J112" s="15">
        <v>0</v>
      </c>
      <c r="K112" s="15">
        <v>-1010.56</v>
      </c>
      <c r="L112" s="15">
        <v>3478.6</v>
      </c>
      <c r="M112" s="15">
        <v>-1500</v>
      </c>
      <c r="N112" s="16">
        <f t="shared" si="4"/>
        <v>-0.011123970584706346</v>
      </c>
      <c r="O112" s="16">
        <f t="shared" si="5"/>
        <v>0.04588540388811063</v>
      </c>
      <c r="P112" s="16">
        <f t="shared" si="6"/>
        <v>-0.02099370188943317</v>
      </c>
      <c r="Q112" s="16">
        <f t="shared" si="7"/>
        <v>0.004589243804657038</v>
      </c>
    </row>
    <row r="113" spans="1:17" ht="12.75">
      <c r="A113" s="12" t="s">
        <v>115</v>
      </c>
      <c r="B113" s="13" t="s">
        <v>115</v>
      </c>
      <c r="C113" s="14">
        <v>258</v>
      </c>
      <c r="D113" s="14" t="s">
        <v>122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6">
        <f t="shared" si="4"/>
        <v>0</v>
      </c>
      <c r="O113" s="16">
        <f t="shared" si="5"/>
        <v>0</v>
      </c>
      <c r="P113" s="16">
        <f t="shared" si="6"/>
        <v>0</v>
      </c>
      <c r="Q113" s="16">
        <f t="shared" si="7"/>
        <v>0</v>
      </c>
    </row>
    <row r="114" spans="1:17" ht="12.75">
      <c r="A114" s="12" t="s">
        <v>115</v>
      </c>
      <c r="B114" s="13" t="s">
        <v>115</v>
      </c>
      <c r="C114" s="14">
        <v>242</v>
      </c>
      <c r="D114" s="14" t="s">
        <v>123</v>
      </c>
      <c r="E114" s="15">
        <v>242149.5</v>
      </c>
      <c r="F114" s="15">
        <v>85422.48</v>
      </c>
      <c r="G114" s="15">
        <v>78877</v>
      </c>
      <c r="H114" s="15">
        <v>0</v>
      </c>
      <c r="I114" s="15">
        <v>0</v>
      </c>
      <c r="J114" s="15">
        <v>0</v>
      </c>
      <c r="K114" s="15">
        <v>140533.42</v>
      </c>
      <c r="L114" s="15">
        <v>-69299.43</v>
      </c>
      <c r="M114" s="15">
        <v>-156635</v>
      </c>
      <c r="N114" s="16">
        <f t="shared" si="4"/>
        <v>0.5803580845717212</v>
      </c>
      <c r="O114" s="16">
        <f t="shared" si="5"/>
        <v>-0.8112551871591647</v>
      </c>
      <c r="P114" s="16">
        <f t="shared" si="6"/>
        <v>-1.985813354970397</v>
      </c>
      <c r="Q114" s="16">
        <f t="shared" si="7"/>
        <v>-0.7389034858526135</v>
      </c>
    </row>
    <row r="115" spans="1:17" ht="12.75">
      <c r="A115" s="12" t="s">
        <v>115</v>
      </c>
      <c r="B115" s="13" t="s">
        <v>115</v>
      </c>
      <c r="C115" s="14">
        <v>191</v>
      </c>
      <c r="D115" s="14" t="s">
        <v>124</v>
      </c>
      <c r="E115" s="15">
        <v>978094.65</v>
      </c>
      <c r="F115" s="15">
        <v>955001</v>
      </c>
      <c r="G115" s="15">
        <v>415921</v>
      </c>
      <c r="H115" s="15">
        <v>0</v>
      </c>
      <c r="I115" s="15">
        <v>0</v>
      </c>
      <c r="J115" s="15">
        <v>0</v>
      </c>
      <c r="K115" s="15">
        <v>702030.16</v>
      </c>
      <c r="L115" s="15">
        <v>696867.45</v>
      </c>
      <c r="M115" s="15">
        <v>-133720</v>
      </c>
      <c r="N115" s="16">
        <f t="shared" si="4"/>
        <v>0.7177527859905992</v>
      </c>
      <c r="O115" s="16">
        <f t="shared" si="5"/>
        <v>0.7297033720383539</v>
      </c>
      <c r="P115" s="16">
        <f t="shared" si="6"/>
        <v>-0.32150336241738214</v>
      </c>
      <c r="Q115" s="16">
        <f t="shared" si="7"/>
        <v>0.3753175985371903</v>
      </c>
    </row>
    <row r="116" spans="1:17" ht="12.75">
      <c r="A116" s="12" t="s">
        <v>115</v>
      </c>
      <c r="B116" s="13" t="s">
        <v>115</v>
      </c>
      <c r="C116" s="14">
        <v>92</v>
      </c>
      <c r="D116" s="14" t="s">
        <v>125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6">
        <f t="shared" si="4"/>
        <v>0</v>
      </c>
      <c r="O116" s="16">
        <f t="shared" si="5"/>
        <v>0</v>
      </c>
      <c r="P116" s="16">
        <f t="shared" si="6"/>
        <v>0</v>
      </c>
      <c r="Q116" s="16">
        <f t="shared" si="7"/>
        <v>0</v>
      </c>
    </row>
  </sheetData>
  <sheetProtection/>
  <mergeCells count="14">
    <mergeCell ref="C10:D10"/>
    <mergeCell ref="E9:M9"/>
    <mergeCell ref="K4:M5"/>
    <mergeCell ref="Q5:Q8"/>
    <mergeCell ref="A4:A9"/>
    <mergeCell ref="B4:B9"/>
    <mergeCell ref="N2:Q4"/>
    <mergeCell ref="N5:P5"/>
    <mergeCell ref="C4:D9"/>
    <mergeCell ref="E4:G5"/>
    <mergeCell ref="H4:J5"/>
    <mergeCell ref="A1:L1"/>
    <mergeCell ref="B3:D3"/>
    <mergeCell ref="N9:P9"/>
  </mergeCells>
  <conditionalFormatting sqref="K11:M116">
    <cfRule type="cellIs" priority="9" dxfId="3" operator="lessThan" stopIfTrue="1">
      <formula>0</formula>
    </cfRule>
  </conditionalFormatting>
  <conditionalFormatting sqref="Q11:Q116">
    <cfRule type="cellIs" priority="1" dxfId="2" operator="greaterThan" stopIfTrue="1">
      <formula>0.4</formula>
    </cfRule>
    <cfRule type="cellIs" priority="2" dxfId="1" operator="between" stopIfTrue="1">
      <formula>0.2</formula>
      <formula>0.4</formula>
    </cfRule>
    <cfRule type="cellIs" priority="6" dxfId="0" operator="lessThanOrEqual" stopIfTrue="1">
      <formula>0</formula>
    </cfRule>
    <cfRule type="cellIs" priority="7" dxfId="3" operator="lessThan" stopIfTrue="1">
      <formula>0.1</formula>
    </cfRule>
    <cfRule type="cellIs" priority="8" dxfId="4" operator="lessThan" stopIfTrue="1">
      <formula>0.15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D8"/>
  <sheetViews>
    <sheetView zoomScalePageLayoutView="0" workbookViewId="0" topLeftCell="A1">
      <selection activeCell="D33" sqref="D33"/>
    </sheetView>
  </sheetViews>
  <sheetFormatPr defaultColWidth="9.140625" defaultRowHeight="12.75"/>
  <sheetData>
    <row r="1" spans="2:4" ht="12.75">
      <c r="B1" t="s">
        <v>11</v>
      </c>
      <c r="C1" t="s">
        <v>12</v>
      </c>
      <c r="D1" t="s">
        <v>13</v>
      </c>
    </row>
    <row r="2" spans="1:4" ht="12.75">
      <c r="A2" s="3" t="s">
        <v>8</v>
      </c>
      <c r="B2">
        <f>2012</f>
        <v>2012</v>
      </c>
      <c r="C2">
        <f>+B2-1</f>
        <v>2011</v>
      </c>
      <c r="D2">
        <f>+C2-1</f>
        <v>2010</v>
      </c>
    </row>
    <row r="3" spans="1:2" ht="12.75">
      <c r="A3" s="3" t="s">
        <v>9</v>
      </c>
      <c r="B3">
        <f>3</f>
        <v>3</v>
      </c>
    </row>
    <row r="4" spans="1:4" ht="12.75">
      <c r="A4" s="1"/>
      <c r="B4" t="str">
        <f>+B3&amp;" kw."</f>
        <v>3 kw.</v>
      </c>
      <c r="C4" s="2" t="s">
        <v>16</v>
      </c>
      <c r="D4" s="2" t="s">
        <v>16</v>
      </c>
    </row>
    <row r="5" spans="1:4" ht="12.75">
      <c r="A5" s="3"/>
      <c r="B5" t="s">
        <v>14</v>
      </c>
      <c r="C5" t="s">
        <v>15</v>
      </c>
      <c r="D5" t="s">
        <v>15</v>
      </c>
    </row>
    <row r="6" ht="12.75">
      <c r="A6" s="1"/>
    </row>
    <row r="7" spans="1:2" ht="12.75">
      <c r="A7" s="1"/>
      <c r="B7" s="2" t="str">
        <f>+"Tabela 1. Nadwyżka operacyjna oraz dochody ze sprzedaży mienia za lata "&amp;D2&amp;"-"&amp;C2&amp;" oraz "&amp;B4&amp;" "&amp;B2&amp;" r. liczone wg formuły z art.. 243 uofp"</f>
        <v>Tabela 1. Nadwyżka operacyjna oraz dochody ze sprzedaży mienia za lata 2010-2011 oraz 3 kw. 2012 r. liczone wg formuły z art.. 243 uofp</v>
      </c>
    </row>
    <row r="8" ht="12.75">
      <c r="B8" t="str">
        <f>+"Tabela 2. Wskaźnik zadłużenia obliczony na podstawie danych za lata "&amp;D2&amp;"-"&amp;C2&amp;" oraz "&amp;B4&amp;" "&amp;B2&amp;" r. wg formuły z art. 243 uofp"</f>
        <v>Tabela 2. Wskaźnik zadłużenia obliczony na podstawie danych za lata 2010-2011 oraz 3 kw. 2012 r. wg formuły z art. 243 uofp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TomekJ</cp:lastModifiedBy>
  <dcterms:created xsi:type="dcterms:W3CDTF">2008-02-27T07:21:19Z</dcterms:created>
  <dcterms:modified xsi:type="dcterms:W3CDTF">2012-11-19T13:52:44Z</dcterms:modified>
  <cp:category/>
  <cp:version/>
  <cp:contentType/>
  <cp:contentStatus/>
</cp:coreProperties>
</file>